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autoCompressPictures="0" defaultThemeVersion="124226"/>
  <bookViews>
    <workbookView xWindow="0" yWindow="0" windowWidth="15345" windowHeight="6765" tabRatio="879"/>
  </bookViews>
  <sheets>
    <sheet name="財務分析シート ver2" sheetId="33" r:id="rId1"/>
    <sheet name="入力シート" sheetId="14" r:id="rId2"/>
    <sheet name="非財務（商流・業務フロー）" sheetId="34" r:id="rId3"/>
    <sheet name="非財務（4つの視点）" sheetId="35" r:id="rId4"/>
    <sheet name="算出" sheetId="36" r:id="rId5"/>
    <sheet name="業種区分" sheetId="39" r:id="rId6"/>
    <sheet name="table_売上増加率" sheetId="19" r:id="rId7"/>
    <sheet name="table_営業利益率" sheetId="20" r:id="rId8"/>
    <sheet name="table_労働生産性" sheetId="21" r:id="rId9"/>
    <sheet name="table_EBITDA" sheetId="22" r:id="rId10"/>
    <sheet name="table_営業運転資本回転期間" sheetId="25" r:id="rId11"/>
    <sheet name="table_自己資本比率" sheetId="23" r:id="rId12"/>
  </sheets>
  <externalReferences>
    <externalReference r:id="rId13"/>
  </externalReferences>
  <definedNames>
    <definedName name="_01_農業">業種区分!#REF!</definedName>
    <definedName name="_02_建設業">業種区分!#REF!</definedName>
    <definedName name="_03_製造業">業種区分!#REF!</definedName>
    <definedName name="_04_卸売業">業種区分!#REF!</definedName>
    <definedName name="_05_小売業">業種区分!#REF!</definedName>
    <definedName name="_06_飲食業">業種区分!#REF!</definedName>
    <definedName name="_07_不動産業">業種区分!#REF!</definedName>
    <definedName name="_08_運輸業">業種区分!#REF!</definedName>
    <definedName name="_09_エネルギー">業種区分!#REF!</definedName>
    <definedName name="_10_サービス業">業種区分!#REF!</definedName>
    <definedName name="_11_医療業">業種区分!#REF!</definedName>
    <definedName name="_12_保険衛生_廃棄物処理業">業種区分!#REF!</definedName>
    <definedName name="_13_観光業">業種区分!#REF!</definedName>
    <definedName name="_xlnm._FilterDatabase" localSheetId="9" hidden="1">table_EBITDA!$A$1:$H$12</definedName>
    <definedName name="_xlnm._FilterDatabase" localSheetId="10" hidden="1">table_営業運転資本回転期間!$A$1:$H$12</definedName>
    <definedName name="_xlnm._FilterDatabase" localSheetId="7" hidden="1">table_営業利益率!$A$1:$H$12</definedName>
    <definedName name="_xlnm._FilterDatabase" localSheetId="11" hidden="1">table_自己資本比率!$A$1:$H$12</definedName>
    <definedName name="_xlnm._FilterDatabase" localSheetId="6" hidden="1">table_売上増加率!$A$1:$H$12</definedName>
    <definedName name="_xlnm._FilterDatabase" localSheetId="8" hidden="1">table_労働生産性!$A$1:$H$12</definedName>
    <definedName name="【診断結果】" localSheetId="0">入力シート!#REF!</definedName>
    <definedName name="【診断結果】">入力シート!#REF!</definedName>
    <definedName name="_xlnm.Print_Area" localSheetId="0">'財務分析シート ver2'!$A$1:$W$46</definedName>
    <definedName name="_xlnm.Print_Area" localSheetId="1">入力シート!$A$1:$Q$46</definedName>
    <definedName name="sat">[1]入力シート!#REF!</definedName>
    <definedName name="さ" localSheetId="3">[1]入力シート!#REF!</definedName>
    <definedName name="さ">[1]入力シート!#REF!</definedName>
    <definedName name="業種大分類">業種区分!#REF!</definedName>
    <definedName name="売上高増加率" localSheetId="0">入力シート!#REF!</definedName>
    <definedName name="売上高増加率" localSheetId="3">[1]入力シート!#REF!</definedName>
    <definedName name="売上高増加率" localSheetId="2">[1]入力シート!#REF!</definedName>
    <definedName name="売上高増加率">入力シート!#REF!</definedName>
    <definedName name="非財">[1]入力シート!#REF!</definedName>
  </definedNames>
  <calcPr calcId="152511"/>
</workbook>
</file>

<file path=xl/calcChain.xml><?xml version="1.0" encoding="utf-8"?>
<calcChain xmlns="http://schemas.openxmlformats.org/spreadsheetml/2006/main">
  <c r="E9" i="36" l="1"/>
  <c r="M11" i="14" l="1"/>
  <c r="M9" i="14" l="1"/>
  <c r="O9" i="14"/>
  <c r="K9" i="14"/>
  <c r="E10" i="36" l="1"/>
  <c r="K10" i="14"/>
  <c r="E14" i="33"/>
  <c r="E5" i="33" l="1"/>
  <c r="K4" i="14"/>
  <c r="O11" i="14"/>
  <c r="O10" i="14"/>
  <c r="O8" i="14"/>
  <c r="O7" i="14"/>
  <c r="O6" i="14"/>
  <c r="M8" i="14"/>
  <c r="M7" i="14"/>
  <c r="K11" i="14"/>
  <c r="K8" i="14"/>
  <c r="K7" i="14"/>
  <c r="AA1" i="35"/>
  <c r="Y1" i="34" l="1"/>
  <c r="Y4" i="34"/>
  <c r="AA4" i="35" l="1"/>
  <c r="E15" i="33"/>
  <c r="AA3" i="35" l="1"/>
  <c r="AA2" i="35"/>
  <c r="Y3" i="34"/>
  <c r="Y2" i="34"/>
  <c r="K37" i="33" l="1"/>
  <c r="E10" i="33"/>
  <c r="E8" i="36"/>
  <c r="E7" i="36"/>
  <c r="M10" i="14" l="1"/>
  <c r="E24" i="36" l="1"/>
  <c r="E15" i="36"/>
  <c r="E14" i="36" l="1"/>
  <c r="E19" i="36" s="1"/>
  <c r="E12" i="36"/>
  <c r="E13" i="36" l="1"/>
  <c r="E18" i="36" s="1"/>
  <c r="E20" i="36"/>
  <c r="E17" i="36"/>
  <c r="E22" i="36" l="1"/>
  <c r="B2" i="36" s="1"/>
  <c r="D16" i="14" s="1"/>
  <c r="E24" i="14"/>
  <c r="M6" i="14" s="1"/>
  <c r="D24" i="14"/>
  <c r="K6" i="14" s="1"/>
  <c r="H19" i="14" l="1"/>
  <c r="J24" i="14"/>
  <c r="L24" i="14"/>
  <c r="K24" i="14"/>
  <c r="J25" i="14"/>
  <c r="J21" i="14"/>
  <c r="M26" i="14"/>
  <c r="M25" i="14"/>
  <c r="M24" i="14"/>
  <c r="L26" i="14"/>
  <c r="L25" i="14"/>
  <c r="K26" i="14"/>
  <c r="K25" i="14"/>
  <c r="J26" i="14"/>
  <c r="E11" i="33"/>
  <c r="M23" i="14"/>
  <c r="L23" i="14"/>
  <c r="L22" i="14"/>
  <c r="L21" i="14"/>
  <c r="J22" i="14"/>
  <c r="M22" i="14"/>
  <c r="K23" i="14"/>
  <c r="K22" i="14"/>
  <c r="K21" i="14"/>
  <c r="J23" i="14"/>
  <c r="M21" i="14"/>
  <c r="E9" i="33"/>
  <c r="K32" i="33"/>
  <c r="E19" i="33"/>
  <c r="E32" i="33"/>
  <c r="E7" i="33"/>
  <c r="N7" i="14" l="1"/>
  <c r="N8" i="14"/>
  <c r="P9" i="14"/>
  <c r="N9" i="14"/>
  <c r="L9" i="14"/>
  <c r="I21" i="33"/>
  <c r="I22" i="33"/>
  <c r="I23" i="33"/>
  <c r="P38" i="33"/>
  <c r="P35" i="33"/>
  <c r="I35" i="33"/>
  <c r="I25" i="33"/>
  <c r="I26" i="33"/>
  <c r="I24" i="33"/>
  <c r="I39" i="33"/>
  <c r="I36" i="33"/>
  <c r="I37" i="33"/>
  <c r="I34" i="33"/>
  <c r="P39" i="33"/>
  <c r="P36" i="33"/>
  <c r="P37" i="33"/>
  <c r="P34" i="33"/>
  <c r="I38" i="33"/>
  <c r="M4" i="14"/>
  <c r="O4" i="14"/>
  <c r="E13" i="33"/>
  <c r="E8" i="33"/>
  <c r="K35" i="33" l="1"/>
  <c r="K36" i="33"/>
  <c r="E34" i="33"/>
  <c r="E35" i="33"/>
  <c r="E36" i="33"/>
  <c r="K34" i="33"/>
  <c r="K39" i="33"/>
  <c r="K38" i="33" l="1"/>
  <c r="E38" i="33"/>
  <c r="E39" i="33"/>
  <c r="E37" i="33"/>
  <c r="G37" i="33" l="1"/>
  <c r="E24" i="33"/>
  <c r="E22" i="33"/>
  <c r="E26" i="33"/>
  <c r="E23" i="33"/>
  <c r="E25" i="33"/>
  <c r="E21" i="33"/>
  <c r="G36" i="33" l="1"/>
  <c r="P8" i="14"/>
  <c r="N36" i="33" s="1"/>
  <c r="L8" i="14"/>
  <c r="P6" i="14"/>
  <c r="N34" i="33" s="1"/>
  <c r="L6" i="14"/>
  <c r="N6" i="14"/>
  <c r="G34" i="33" s="1"/>
  <c r="P10" i="14"/>
  <c r="N38" i="33" s="1"/>
  <c r="L10" i="14"/>
  <c r="N10" i="14"/>
  <c r="G38" i="33" s="1"/>
  <c r="P7" i="14"/>
  <c r="N35" i="33" s="1"/>
  <c r="L7" i="14"/>
  <c r="G35" i="33"/>
  <c r="G24" i="33"/>
  <c r="P11" i="14"/>
  <c r="N39" i="33" s="1"/>
  <c r="L11" i="14"/>
  <c r="G26" i="33" s="1"/>
  <c r="N11" i="14"/>
  <c r="G39" i="33" s="1"/>
  <c r="H41" i="33" l="1"/>
  <c r="G23" i="33"/>
  <c r="G22" i="33"/>
  <c r="G21" i="33"/>
  <c r="G25" i="33"/>
  <c r="I41" i="33" l="1"/>
  <c r="N37" i="33"/>
  <c r="O41" i="33" s="1"/>
  <c r="P41" i="33" s="1"/>
  <c r="H28" i="33"/>
  <c r="I28" i="33" s="1"/>
</calcChain>
</file>

<file path=xl/sharedStrings.xml><?xml version="1.0" encoding="utf-8"?>
<sst xmlns="http://schemas.openxmlformats.org/spreadsheetml/2006/main" count="1774" uniqueCount="262">
  <si>
    <t>項目</t>
    <rPh sb="0" eb="2">
      <t>コウモク</t>
    </rPh>
    <phoneticPr fontId="1"/>
  </si>
  <si>
    <t>②営業利益率</t>
    <rPh sb="1" eb="3">
      <t>エイギョウ</t>
    </rPh>
    <rPh sb="3" eb="5">
      <t>リエキ</t>
    </rPh>
    <rPh sb="5" eb="6">
      <t>リツ</t>
    </rPh>
    <phoneticPr fontId="1"/>
  </si>
  <si>
    <t>③労働生産性</t>
    <rPh sb="1" eb="3">
      <t>ロウドウ</t>
    </rPh>
    <rPh sb="3" eb="6">
      <t>セイサンセイ</t>
    </rPh>
    <phoneticPr fontId="1"/>
  </si>
  <si>
    <t>④EBITDA有利子負債倍率</t>
    <rPh sb="7" eb="8">
      <t>ユウ</t>
    </rPh>
    <rPh sb="8" eb="10">
      <t>リシ</t>
    </rPh>
    <rPh sb="10" eb="12">
      <t>フサイ</t>
    </rPh>
    <rPh sb="12" eb="14">
      <t>バイリツ</t>
    </rPh>
    <phoneticPr fontId="1"/>
  </si>
  <si>
    <t>営業利益</t>
    <rPh sb="0" eb="2">
      <t>エイギョウ</t>
    </rPh>
    <rPh sb="2" eb="4">
      <t>リエキ</t>
    </rPh>
    <phoneticPr fontId="1"/>
  </si>
  <si>
    <t>現金・預金</t>
    <rPh sb="0" eb="2">
      <t>ゲンキン</t>
    </rPh>
    <rPh sb="3" eb="5">
      <t>ヨキン</t>
    </rPh>
    <phoneticPr fontId="1"/>
  </si>
  <si>
    <t>棚卸資産</t>
    <rPh sb="0" eb="2">
      <t>タナオロシ</t>
    </rPh>
    <rPh sb="2" eb="4">
      <t>シサン</t>
    </rPh>
    <phoneticPr fontId="1"/>
  </si>
  <si>
    <t>入力欄</t>
    <rPh sb="0" eb="2">
      <t>ニュウリョク</t>
    </rPh>
    <rPh sb="2" eb="3">
      <t>ラン</t>
    </rPh>
    <phoneticPr fontId="1"/>
  </si>
  <si>
    <t>指標</t>
    <rPh sb="0" eb="2">
      <t>シヒョウ</t>
    </rPh>
    <phoneticPr fontId="1"/>
  </si>
  <si>
    <t>算出結果</t>
    <rPh sb="0" eb="2">
      <t>サンシュツ</t>
    </rPh>
    <rPh sb="2" eb="4">
      <t>ケッカ</t>
    </rPh>
    <phoneticPr fontId="1"/>
  </si>
  <si>
    <t>■基本情報</t>
    <rPh sb="1" eb="3">
      <t>キホン</t>
    </rPh>
    <rPh sb="3" eb="5">
      <t>ジョウホウ</t>
    </rPh>
    <phoneticPr fontId="1"/>
  </si>
  <si>
    <t>商号</t>
    <rPh sb="0" eb="2">
      <t>ショウゴウ</t>
    </rPh>
    <phoneticPr fontId="1"/>
  </si>
  <si>
    <t>所在地</t>
    <rPh sb="0" eb="3">
      <t>ショザイチ</t>
    </rPh>
    <phoneticPr fontId="1"/>
  </si>
  <si>
    <t>代表者名</t>
    <rPh sb="0" eb="3">
      <t>ダイヒョウシャ</t>
    </rPh>
    <rPh sb="3" eb="4">
      <t>メイ</t>
    </rPh>
    <phoneticPr fontId="1"/>
  </si>
  <si>
    <t>点数</t>
    <rPh sb="0" eb="2">
      <t>テンスウ</t>
    </rPh>
    <phoneticPr fontId="1"/>
  </si>
  <si>
    <t>標準偏差</t>
    <rPh sb="0" eb="2">
      <t>ヒョウジュン</t>
    </rPh>
    <rPh sb="2" eb="4">
      <t>ヘンサ</t>
    </rPh>
    <phoneticPr fontId="6"/>
  </si>
  <si>
    <t>純資産合計</t>
    <rPh sb="0" eb="3">
      <t>ジュンシサン</t>
    </rPh>
    <rPh sb="3" eb="5">
      <t>ゴウケイ</t>
    </rPh>
    <phoneticPr fontId="1"/>
  </si>
  <si>
    <t>負債合計</t>
    <rPh sb="0" eb="2">
      <t>フサイ</t>
    </rPh>
    <rPh sb="2" eb="4">
      <t>ゴウケイ</t>
    </rPh>
    <phoneticPr fontId="1"/>
  </si>
  <si>
    <t>買掛金</t>
    <rPh sb="0" eb="3">
      <t>カイカケキン</t>
    </rPh>
    <phoneticPr fontId="1"/>
  </si>
  <si>
    <t>前期売上高</t>
    <rPh sb="0" eb="2">
      <t>ゼンキ</t>
    </rPh>
    <rPh sb="2" eb="4">
      <t>ウリアゲ</t>
    </rPh>
    <rPh sb="4" eb="5">
      <t>ダカ</t>
    </rPh>
    <phoneticPr fontId="1"/>
  </si>
  <si>
    <t>貴社点数</t>
    <rPh sb="0" eb="2">
      <t>キシャ</t>
    </rPh>
    <rPh sb="2" eb="4">
      <t>テンスウ</t>
    </rPh>
    <phoneticPr fontId="1"/>
  </si>
  <si>
    <t>売上高</t>
    <rPh sb="0" eb="2">
      <t>ウリアゲ</t>
    </rPh>
    <rPh sb="2" eb="3">
      <t>ダカ</t>
    </rPh>
    <phoneticPr fontId="1"/>
  </si>
  <si>
    <t>従業員数</t>
    <rPh sb="0" eb="3">
      <t>ジュウギョウイン</t>
    </rPh>
    <rPh sb="3" eb="4">
      <t>スウ</t>
    </rPh>
    <phoneticPr fontId="1"/>
  </si>
  <si>
    <t>■財務分析用入力情報</t>
    <rPh sb="1" eb="3">
      <t>ザイム</t>
    </rPh>
    <rPh sb="3" eb="5">
      <t>ブンセキ</t>
    </rPh>
    <rPh sb="5" eb="6">
      <t>ヨウ</t>
    </rPh>
    <rPh sb="6" eb="8">
      <t>ニュウリョク</t>
    </rPh>
    <rPh sb="8" eb="10">
      <t>ジョウホウ</t>
    </rPh>
    <phoneticPr fontId="1"/>
  </si>
  <si>
    <t>■基本入力情報</t>
    <rPh sb="1" eb="3">
      <t>キホン</t>
    </rPh>
    <rPh sb="3" eb="5">
      <t>ニュウリョク</t>
    </rPh>
    <rPh sb="5" eb="7">
      <t>ジョウホウ</t>
    </rPh>
    <phoneticPr fontId="1"/>
  </si>
  <si>
    <t>以下項目の黄色い網掛け部分について入力してください。</t>
    <rPh sb="0" eb="2">
      <t>イカ</t>
    </rPh>
    <rPh sb="2" eb="4">
      <t>コウモク</t>
    </rPh>
    <rPh sb="5" eb="7">
      <t>キイロ</t>
    </rPh>
    <rPh sb="8" eb="10">
      <t>アミカ</t>
    </rPh>
    <rPh sb="11" eb="13">
      <t>ブブン</t>
    </rPh>
    <rPh sb="17" eb="19">
      <t>ニュウリョク</t>
    </rPh>
    <phoneticPr fontId="1"/>
  </si>
  <si>
    <t>収益性</t>
    <rPh sb="0" eb="3">
      <t>シュウエキセイ</t>
    </rPh>
    <phoneticPr fontId="1"/>
  </si>
  <si>
    <t>生産性</t>
    <rPh sb="0" eb="3">
      <t>セイサンセイ</t>
    </rPh>
    <phoneticPr fontId="1"/>
  </si>
  <si>
    <t>安全性</t>
    <rPh sb="0" eb="3">
      <t>アンゼンセイ</t>
    </rPh>
    <phoneticPr fontId="1"/>
  </si>
  <si>
    <t>効率性</t>
    <rPh sb="0" eb="3">
      <t>コウリツセイ</t>
    </rPh>
    <phoneticPr fontId="1"/>
  </si>
  <si>
    <t>分類</t>
    <rPh sb="0" eb="2">
      <t>ブンルイ</t>
    </rPh>
    <phoneticPr fontId="1"/>
  </si>
  <si>
    <t>■算出結果</t>
    <rPh sb="1" eb="3">
      <t>サンシュツ</t>
    </rPh>
    <rPh sb="3" eb="5">
      <t>ケッカ</t>
    </rPh>
    <phoneticPr fontId="1"/>
  </si>
  <si>
    <t>■算出指標</t>
    <rPh sb="1" eb="3">
      <t>サンシュツ</t>
    </rPh>
    <rPh sb="3" eb="5">
      <t>シヒョウ</t>
    </rPh>
    <phoneticPr fontId="1"/>
  </si>
  <si>
    <t>算出式</t>
    <rPh sb="0" eb="2">
      <t>サンシュツ</t>
    </rPh>
    <rPh sb="2" eb="3">
      <t>シキ</t>
    </rPh>
    <phoneticPr fontId="1"/>
  </si>
  <si>
    <t>営業利益／最新期売上高</t>
    <rPh sb="0" eb="2">
      <t>エイギョウ</t>
    </rPh>
    <rPh sb="2" eb="4">
      <t>リエキ</t>
    </rPh>
    <rPh sb="5" eb="7">
      <t>サイシン</t>
    </rPh>
    <rPh sb="7" eb="8">
      <t>キ</t>
    </rPh>
    <rPh sb="8" eb="10">
      <t>ウリアゲ</t>
    </rPh>
    <rPh sb="10" eb="11">
      <t>ダカ</t>
    </rPh>
    <phoneticPr fontId="1"/>
  </si>
  <si>
    <t>営業利益／従業員数</t>
    <rPh sb="0" eb="2">
      <t>エイギョウ</t>
    </rPh>
    <rPh sb="2" eb="4">
      <t>リエキ</t>
    </rPh>
    <rPh sb="5" eb="8">
      <t>ジュウギョウイン</t>
    </rPh>
    <rPh sb="8" eb="9">
      <t>スウ</t>
    </rPh>
    <phoneticPr fontId="1"/>
  </si>
  <si>
    <t>（最新期売上高/前期売上高）－１</t>
    <rPh sb="1" eb="3">
      <t>サイシン</t>
    </rPh>
    <rPh sb="3" eb="4">
      <t>キ</t>
    </rPh>
    <rPh sb="4" eb="6">
      <t>ウリアゲ</t>
    </rPh>
    <rPh sb="6" eb="7">
      <t>ダカ</t>
    </rPh>
    <rPh sb="8" eb="10">
      <t>ゼンキ</t>
    </rPh>
    <rPh sb="10" eb="12">
      <t>ウリアゲ</t>
    </rPh>
    <rPh sb="12" eb="13">
      <t>ダカ</t>
    </rPh>
    <phoneticPr fontId="1"/>
  </si>
  <si>
    <t>（借入金－現金・預金）／（営業利益＋減価償却費）</t>
    <rPh sb="1" eb="3">
      <t>カリイレ</t>
    </rPh>
    <rPh sb="3" eb="4">
      <t>キン</t>
    </rPh>
    <rPh sb="5" eb="7">
      <t>ゲンキン</t>
    </rPh>
    <rPh sb="8" eb="10">
      <t>ヨキン</t>
    </rPh>
    <rPh sb="13" eb="15">
      <t>エイギョウ</t>
    </rPh>
    <rPh sb="15" eb="17">
      <t>リエキ</t>
    </rPh>
    <rPh sb="18" eb="20">
      <t>ゲンカ</t>
    </rPh>
    <rPh sb="20" eb="22">
      <t>ショウキャク</t>
    </rPh>
    <rPh sb="22" eb="23">
      <t>ヒ</t>
    </rPh>
    <phoneticPr fontId="1"/>
  </si>
  <si>
    <t>純資産／負債・純資産合計</t>
    <rPh sb="0" eb="3">
      <t>ジュンシサン</t>
    </rPh>
    <rPh sb="4" eb="6">
      <t>フサイ</t>
    </rPh>
    <rPh sb="7" eb="10">
      <t>ジュンシサン</t>
    </rPh>
    <rPh sb="10" eb="12">
      <t>ゴウケイ</t>
    </rPh>
    <phoneticPr fontId="1"/>
  </si>
  <si>
    <t>{売上債権（売掛金＋受取手形）＋棚卸資産－</t>
    <rPh sb="1" eb="3">
      <t>ウリアゲ</t>
    </rPh>
    <rPh sb="3" eb="5">
      <t>サイケン</t>
    </rPh>
    <rPh sb="6" eb="8">
      <t>ウリカケ</t>
    </rPh>
    <rPh sb="8" eb="9">
      <t>キン</t>
    </rPh>
    <rPh sb="10" eb="12">
      <t>ウケトリ</t>
    </rPh>
    <rPh sb="12" eb="14">
      <t>テガタ</t>
    </rPh>
    <rPh sb="16" eb="18">
      <t>タナオロシ</t>
    </rPh>
    <rPh sb="18" eb="20">
      <t>シサン</t>
    </rPh>
    <phoneticPr fontId="1"/>
  </si>
  <si>
    <t>買入債務（買掛金＋支払手形）}／（売上高／１２）</t>
    <phoneticPr fontId="1"/>
  </si>
  <si>
    <t>単位</t>
    <rPh sb="0" eb="2">
      <t>タンイ</t>
    </rPh>
    <phoneticPr fontId="1"/>
  </si>
  <si>
    <t>％</t>
    <phoneticPr fontId="1"/>
  </si>
  <si>
    <t>％</t>
    <phoneticPr fontId="1"/>
  </si>
  <si>
    <t>千円</t>
    <rPh sb="0" eb="2">
      <t>センエン</t>
    </rPh>
    <phoneticPr fontId="1"/>
  </si>
  <si>
    <t>倍</t>
    <rPh sb="0" eb="1">
      <t>バイ</t>
    </rPh>
    <phoneticPr fontId="1"/>
  </si>
  <si>
    <t>ヶ月</t>
    <rPh sb="1" eb="2">
      <t>ゲツ</t>
    </rPh>
    <phoneticPr fontId="1"/>
  </si>
  <si>
    <t>①売上増加率</t>
    <rPh sb="1" eb="3">
      <t>ウリアゲ</t>
    </rPh>
    <rPh sb="3" eb="5">
      <t>ゾウカ</t>
    </rPh>
    <rPh sb="5" eb="6">
      <t>リツ</t>
    </rPh>
    <phoneticPr fontId="1"/>
  </si>
  <si>
    <t>株式会社○○</t>
    <rPh sb="0" eb="4">
      <t>カブシキガイシャ</t>
    </rPh>
    <phoneticPr fontId="1"/>
  </si>
  <si>
    <t>東京都○○</t>
    <rPh sb="0" eb="3">
      <t>トウキョウト</t>
    </rPh>
    <phoneticPr fontId="1"/>
  </si>
  <si>
    <t>売上持続性</t>
    <rPh sb="0" eb="2">
      <t>ウリアゲ</t>
    </rPh>
    <rPh sb="2" eb="4">
      <t>ジゾク</t>
    </rPh>
    <rPh sb="4" eb="5">
      <t>セイ</t>
    </rPh>
    <phoneticPr fontId="1"/>
  </si>
  <si>
    <t>健全性</t>
    <rPh sb="0" eb="3">
      <t>ケンゼンセイ</t>
    </rPh>
    <phoneticPr fontId="1"/>
  </si>
  <si>
    <t>⑤営業運転資本回転期間</t>
    <rPh sb="1" eb="3">
      <t>エイギョウ</t>
    </rPh>
    <rPh sb="3" eb="5">
      <t>ウンテン</t>
    </rPh>
    <rPh sb="5" eb="7">
      <t>シホン</t>
    </rPh>
    <rPh sb="7" eb="9">
      <t>カイテン</t>
    </rPh>
    <rPh sb="9" eb="11">
      <t>キカン</t>
    </rPh>
    <phoneticPr fontId="1"/>
  </si>
  <si>
    <t>⑥自己資本比率</t>
    <rPh sb="1" eb="3">
      <t>ジコ</t>
    </rPh>
    <rPh sb="3" eb="5">
      <t>シホン</t>
    </rPh>
    <rPh sb="5" eb="7">
      <t>ヒリツ</t>
    </rPh>
    <phoneticPr fontId="1"/>
  </si>
  <si>
    <t>⑥自己資本比率</t>
    <phoneticPr fontId="1"/>
  </si>
  <si>
    <t>⑤営業運転資本回転期間</t>
    <phoneticPr fontId="1"/>
  </si>
  <si>
    <t>■財務指標(最新期）</t>
    <rPh sb="1" eb="3">
      <t>ザイム</t>
    </rPh>
    <rPh sb="3" eb="5">
      <t>シヒョウ</t>
    </rPh>
    <rPh sb="6" eb="8">
      <t>サイシン</t>
    </rPh>
    <rPh sb="8" eb="9">
      <t>キ</t>
    </rPh>
    <phoneticPr fontId="1"/>
  </si>
  <si>
    <t>■財務指標（過去2期）</t>
    <rPh sb="1" eb="3">
      <t>ザイム</t>
    </rPh>
    <rPh sb="3" eb="5">
      <t>シヒョウ</t>
    </rPh>
    <rPh sb="6" eb="8">
      <t>カコ</t>
    </rPh>
    <rPh sb="9" eb="10">
      <t>キ</t>
    </rPh>
    <phoneticPr fontId="1"/>
  </si>
  <si>
    <t>決算年月</t>
    <rPh sb="0" eb="2">
      <t>ケッサン</t>
    </rPh>
    <rPh sb="2" eb="4">
      <t>ネンゲツ</t>
    </rPh>
    <phoneticPr fontId="1"/>
  </si>
  <si>
    <t>最新決算期</t>
    <rPh sb="0" eb="2">
      <t>サイシン</t>
    </rPh>
    <rPh sb="2" eb="4">
      <t>ケッサン</t>
    </rPh>
    <rPh sb="4" eb="5">
      <t>キ</t>
    </rPh>
    <phoneticPr fontId="1"/>
  </si>
  <si>
    <t>前期決算期</t>
    <rPh sb="0" eb="2">
      <t>ゼンキ</t>
    </rPh>
    <rPh sb="2" eb="4">
      <t>ケッサン</t>
    </rPh>
    <rPh sb="4" eb="5">
      <t>キ</t>
    </rPh>
    <phoneticPr fontId="1"/>
  </si>
  <si>
    <t>前々期決算期</t>
    <rPh sb="0" eb="2">
      <t>ゼンゼン</t>
    </rPh>
    <rPh sb="2" eb="3">
      <t>キ</t>
    </rPh>
    <rPh sb="3" eb="5">
      <t>ケッサン</t>
    </rPh>
    <rPh sb="5" eb="6">
      <t>キ</t>
    </rPh>
    <phoneticPr fontId="1"/>
  </si>
  <si>
    <t>※1:従業員（正社員）には、パート及び派遣及び契約社員は含まれません。</t>
    <rPh sb="3" eb="6">
      <t>ジュウギョウイン</t>
    </rPh>
    <rPh sb="7" eb="10">
      <t>セイシャイン</t>
    </rPh>
    <rPh sb="17" eb="18">
      <t>オヨ</t>
    </rPh>
    <rPh sb="19" eb="21">
      <t>ハケン</t>
    </rPh>
    <rPh sb="21" eb="22">
      <t>オヨ</t>
    </rPh>
    <rPh sb="23" eb="25">
      <t>ケイヤク</t>
    </rPh>
    <rPh sb="25" eb="27">
      <t>シャイン</t>
    </rPh>
    <rPh sb="28" eb="29">
      <t>フク</t>
    </rPh>
    <phoneticPr fontId="1"/>
  </si>
  <si>
    <t>※総合評価点のランクはA：24点以上、B：18点以上24点未満、C：12点以上18点未満、D：12点未満</t>
    <phoneticPr fontId="1"/>
  </si>
  <si>
    <t>商号</t>
    <rPh sb="0" eb="2">
      <t>ショウゴウ</t>
    </rPh>
    <phoneticPr fontId="18"/>
  </si>
  <si>
    <t>売上高</t>
    <rPh sb="0" eb="2">
      <t>ウリアゲ</t>
    </rPh>
    <rPh sb="2" eb="3">
      <t>ダカ</t>
    </rPh>
    <phoneticPr fontId="18"/>
  </si>
  <si>
    <t>営業利益</t>
    <rPh sb="0" eb="2">
      <t>エイギョウ</t>
    </rPh>
    <rPh sb="2" eb="4">
      <t>リエキ</t>
    </rPh>
    <phoneticPr fontId="18"/>
  </si>
  <si>
    <t>従業員数</t>
    <rPh sb="0" eb="3">
      <t>ジュウギョウイン</t>
    </rPh>
    <rPh sb="3" eb="4">
      <t>スウ</t>
    </rPh>
    <phoneticPr fontId="18"/>
  </si>
  <si>
    <t>＜製品製造、サービス提供における業務フローと差別化ポイント＞</t>
    <rPh sb="1" eb="3">
      <t>セイヒン</t>
    </rPh>
    <rPh sb="3" eb="5">
      <t>セイゾウ</t>
    </rPh>
    <rPh sb="10" eb="12">
      <t>テイキョウ</t>
    </rPh>
    <rPh sb="16" eb="18">
      <t>ギョウム</t>
    </rPh>
    <rPh sb="22" eb="25">
      <t>サベツカ</t>
    </rPh>
    <phoneticPr fontId="1"/>
  </si>
  <si>
    <t>業務①</t>
    <rPh sb="0" eb="2">
      <t>ギョウム</t>
    </rPh>
    <phoneticPr fontId="18"/>
  </si>
  <si>
    <t>業務②</t>
    <rPh sb="0" eb="2">
      <t>ギョウム</t>
    </rPh>
    <phoneticPr fontId="18"/>
  </si>
  <si>
    <t>業務③</t>
    <rPh sb="0" eb="2">
      <t>ギョウム</t>
    </rPh>
    <phoneticPr fontId="18"/>
  </si>
  <si>
    <t>業務④</t>
    <rPh sb="0" eb="2">
      <t>ギョウム</t>
    </rPh>
    <phoneticPr fontId="18"/>
  </si>
  <si>
    <t>業務⑤</t>
    <rPh sb="0" eb="2">
      <t>ギョウム</t>
    </rPh>
    <phoneticPr fontId="18"/>
  </si>
  <si>
    <t>提供内容／顧客提供価値</t>
    <rPh sb="0" eb="2">
      <t>テイキョウ</t>
    </rPh>
    <rPh sb="2" eb="4">
      <t>ナイヨウ</t>
    </rPh>
    <rPh sb="5" eb="7">
      <t>コキャク</t>
    </rPh>
    <rPh sb="7" eb="9">
      <t>テイキョウ</t>
    </rPh>
    <rPh sb="9" eb="11">
      <t>カチ</t>
    </rPh>
    <phoneticPr fontId="18"/>
  </si>
  <si>
    <t>■実施内容</t>
    <rPh sb="1" eb="3">
      <t>ジッシ</t>
    </rPh>
    <rPh sb="3" eb="5">
      <t>ナイヨウ</t>
    </rPh>
    <phoneticPr fontId="18"/>
  </si>
  <si>
    <t>■製品・商品・サービスの内容</t>
    <rPh sb="1" eb="3">
      <t>セイヒン</t>
    </rPh>
    <rPh sb="4" eb="6">
      <t>ショウヒン</t>
    </rPh>
    <rPh sb="12" eb="14">
      <t>ナイヨウ</t>
    </rPh>
    <phoneticPr fontId="18"/>
  </si>
  <si>
    <t>⇒</t>
    <phoneticPr fontId="18"/>
  </si>
  <si>
    <t>■差別化ポイント</t>
    <rPh sb="1" eb="4">
      <t>サベツカ</t>
    </rPh>
    <phoneticPr fontId="18"/>
  </si>
  <si>
    <t>■どのような価値を提供しているか</t>
    <rPh sb="6" eb="8">
      <t>カチ</t>
    </rPh>
    <rPh sb="9" eb="11">
      <t>テイキョウ</t>
    </rPh>
    <phoneticPr fontId="18"/>
  </si>
  <si>
    <t>＜商流把握＞</t>
    <rPh sb="1" eb="3">
      <t>ショウリュウ</t>
    </rPh>
    <rPh sb="3" eb="5">
      <t>ハアク</t>
    </rPh>
    <phoneticPr fontId="1"/>
  </si>
  <si>
    <t>仕入先</t>
    <rPh sb="0" eb="3">
      <t>シイレサキ</t>
    </rPh>
    <phoneticPr fontId="18"/>
  </si>
  <si>
    <t>当社</t>
    <rPh sb="0" eb="2">
      <t>トウシャ</t>
    </rPh>
    <phoneticPr fontId="18"/>
  </si>
  <si>
    <t>エンドユーザー</t>
    <phoneticPr fontId="18"/>
  </si>
  <si>
    <t>■社名・取引金額・内容等</t>
    <rPh sb="1" eb="3">
      <t>シャメイ</t>
    </rPh>
    <rPh sb="4" eb="6">
      <t>トリヒキ</t>
    </rPh>
    <rPh sb="6" eb="8">
      <t>キンガク</t>
    </rPh>
    <rPh sb="9" eb="11">
      <t>ナイヨウ</t>
    </rPh>
    <rPh sb="11" eb="12">
      <t>ナド</t>
    </rPh>
    <phoneticPr fontId="18"/>
  </si>
  <si>
    <t>■属性（消費者・企業等）</t>
    <rPh sb="1" eb="3">
      <t>ゾクセイ</t>
    </rPh>
    <rPh sb="4" eb="7">
      <t>ショウヒシャ</t>
    </rPh>
    <rPh sb="8" eb="11">
      <t>キギョウナド</t>
    </rPh>
    <phoneticPr fontId="18"/>
  </si>
  <si>
    <t>※社名・取引金額・内容等</t>
    <rPh sb="1" eb="3">
      <t>シャメイ</t>
    </rPh>
    <rPh sb="4" eb="6">
      <t>トリヒキ</t>
    </rPh>
    <rPh sb="6" eb="8">
      <t>キンガク</t>
    </rPh>
    <rPh sb="9" eb="11">
      <t>ナイヨウ</t>
    </rPh>
    <rPh sb="11" eb="12">
      <t>ナド</t>
    </rPh>
    <phoneticPr fontId="18"/>
  </si>
  <si>
    <t>協力先</t>
    <rPh sb="0" eb="2">
      <t>キョウリョク</t>
    </rPh>
    <rPh sb="2" eb="3">
      <t>サキ</t>
    </rPh>
    <phoneticPr fontId="18"/>
  </si>
  <si>
    <t>得意先</t>
    <rPh sb="0" eb="3">
      <t>トクイサキ</t>
    </rPh>
    <phoneticPr fontId="18"/>
  </si>
  <si>
    <t>■選定理由</t>
    <rPh sb="1" eb="3">
      <t>センテイ</t>
    </rPh>
    <rPh sb="3" eb="5">
      <t>リユウ</t>
    </rPh>
    <phoneticPr fontId="18"/>
  </si>
  <si>
    <t>■選ばれている理由</t>
    <rPh sb="1" eb="2">
      <t>エラ</t>
    </rPh>
    <rPh sb="7" eb="9">
      <t>リユウ</t>
    </rPh>
    <phoneticPr fontId="18"/>
  </si>
  <si>
    <t>①経営者</t>
    <rPh sb="1" eb="3">
      <t>ケイエイ</t>
    </rPh>
    <rPh sb="3" eb="4">
      <t>シャ</t>
    </rPh>
    <phoneticPr fontId="18"/>
  </si>
  <si>
    <t>経営理念・ビジョン</t>
    <rPh sb="0" eb="2">
      <t>ケイエイ</t>
    </rPh>
    <rPh sb="2" eb="4">
      <t>リネン</t>
    </rPh>
    <phoneticPr fontId="18"/>
  </si>
  <si>
    <t>③企業を取り巻く環境・関係者</t>
    <rPh sb="1" eb="3">
      <t>キギョウ</t>
    </rPh>
    <rPh sb="4" eb="5">
      <t>ト</t>
    </rPh>
    <rPh sb="6" eb="7">
      <t>マ</t>
    </rPh>
    <rPh sb="8" eb="10">
      <t>カンキョウ</t>
    </rPh>
    <rPh sb="11" eb="14">
      <t>カンケイシャ</t>
    </rPh>
    <phoneticPr fontId="18"/>
  </si>
  <si>
    <t>経営哲学・考え・方針等</t>
    <rPh sb="0" eb="2">
      <t>ケイエイ</t>
    </rPh>
    <rPh sb="2" eb="4">
      <t>テツガク</t>
    </rPh>
    <rPh sb="5" eb="6">
      <t>カンガ</t>
    </rPh>
    <rPh sb="8" eb="10">
      <t>ホウシン</t>
    </rPh>
    <rPh sb="10" eb="11">
      <t>ナド</t>
    </rPh>
    <phoneticPr fontId="18"/>
  </si>
  <si>
    <t>競合他社との比較</t>
    <rPh sb="0" eb="2">
      <t>キョウゴウ</t>
    </rPh>
    <rPh sb="2" eb="4">
      <t>タシャ</t>
    </rPh>
    <rPh sb="6" eb="8">
      <t>ヒカク</t>
    </rPh>
    <phoneticPr fontId="18"/>
  </si>
  <si>
    <t>顧客リピート率・新規開拓率</t>
    <rPh sb="0" eb="2">
      <t>コキャク</t>
    </rPh>
    <rPh sb="6" eb="7">
      <t>リツ</t>
    </rPh>
    <rPh sb="8" eb="10">
      <t>シンキ</t>
    </rPh>
    <rPh sb="10" eb="12">
      <t>カイタク</t>
    </rPh>
    <rPh sb="12" eb="13">
      <t>リツ</t>
    </rPh>
    <phoneticPr fontId="18"/>
  </si>
  <si>
    <t>経営意欲</t>
    <rPh sb="0" eb="2">
      <t>ケイエイ</t>
    </rPh>
    <rPh sb="2" eb="4">
      <t>イヨク</t>
    </rPh>
    <phoneticPr fontId="18"/>
  </si>
  <si>
    <t>従業員定着率</t>
    <rPh sb="0" eb="3">
      <t>ジュウギョウイン</t>
    </rPh>
    <rPh sb="3" eb="6">
      <t>テイチャクリツ</t>
    </rPh>
    <phoneticPr fontId="18"/>
  </si>
  <si>
    <t>※成長志向・現状維持など</t>
    <rPh sb="1" eb="3">
      <t>セイチョウ</t>
    </rPh>
    <rPh sb="3" eb="5">
      <t>シコウ</t>
    </rPh>
    <rPh sb="6" eb="8">
      <t>ゲンジョウ</t>
    </rPh>
    <rPh sb="8" eb="10">
      <t>イジ</t>
    </rPh>
    <phoneticPr fontId="18"/>
  </si>
  <si>
    <t>勤続年数・平均給与</t>
    <rPh sb="0" eb="2">
      <t>キンゾク</t>
    </rPh>
    <rPh sb="2" eb="4">
      <t>ネンスウ</t>
    </rPh>
    <rPh sb="5" eb="7">
      <t>ヘイキン</t>
    </rPh>
    <rPh sb="7" eb="9">
      <t>キュウヨ</t>
    </rPh>
    <phoneticPr fontId="18"/>
  </si>
  <si>
    <t>後継者の有無</t>
    <rPh sb="0" eb="3">
      <t>コウケイシャ</t>
    </rPh>
    <rPh sb="4" eb="6">
      <t>ウム</t>
    </rPh>
    <phoneticPr fontId="18"/>
  </si>
  <si>
    <t>取引金融機関数・推移</t>
    <rPh sb="0" eb="2">
      <t>トリヒキ</t>
    </rPh>
    <rPh sb="2" eb="4">
      <t>キンユウ</t>
    </rPh>
    <rPh sb="4" eb="6">
      <t>キカン</t>
    </rPh>
    <rPh sb="6" eb="7">
      <t>スウ</t>
    </rPh>
    <rPh sb="8" eb="10">
      <t>スイイ</t>
    </rPh>
    <phoneticPr fontId="18"/>
  </si>
  <si>
    <t>後継者の育成状況</t>
    <phoneticPr fontId="18"/>
  </si>
  <si>
    <t>メインバンクとの関係</t>
    <rPh sb="8" eb="10">
      <t>カンケイ</t>
    </rPh>
    <phoneticPr fontId="18"/>
  </si>
  <si>
    <t>承継のタイミング・関係</t>
    <phoneticPr fontId="18"/>
  </si>
  <si>
    <t>②事業</t>
    <rPh sb="1" eb="3">
      <t>ジギョウ</t>
    </rPh>
    <phoneticPr fontId="18"/>
  </si>
  <si>
    <t>企業及び事業沿革</t>
    <rPh sb="0" eb="2">
      <t>キギョウ</t>
    </rPh>
    <rPh sb="2" eb="3">
      <t>オヨ</t>
    </rPh>
    <rPh sb="4" eb="6">
      <t>ジギョウ</t>
    </rPh>
    <rPh sb="6" eb="8">
      <t>エンカク</t>
    </rPh>
    <phoneticPr fontId="18"/>
  </si>
  <si>
    <t>④内部管理体制</t>
    <rPh sb="1" eb="3">
      <t>ナイブ</t>
    </rPh>
    <rPh sb="3" eb="5">
      <t>カンリ</t>
    </rPh>
    <rPh sb="5" eb="7">
      <t>タイセイ</t>
    </rPh>
    <phoneticPr fontId="18"/>
  </si>
  <si>
    <t>組織体制</t>
    <rPh sb="0" eb="2">
      <t>ソシキ</t>
    </rPh>
    <rPh sb="2" eb="4">
      <t>タイセイ</t>
    </rPh>
    <phoneticPr fontId="18"/>
  </si>
  <si>
    <t>※ターニングポイントの把握</t>
    <rPh sb="11" eb="13">
      <t>ハアク</t>
    </rPh>
    <phoneticPr fontId="18"/>
  </si>
  <si>
    <t>品質管理・情報管理体制</t>
    <rPh sb="0" eb="2">
      <t>ヒンシツ</t>
    </rPh>
    <rPh sb="2" eb="4">
      <t>カンリ</t>
    </rPh>
    <rPh sb="5" eb="7">
      <t>ジョウホウ</t>
    </rPh>
    <rPh sb="7" eb="9">
      <t>カンリ</t>
    </rPh>
    <rPh sb="9" eb="11">
      <t>タイセイ</t>
    </rPh>
    <phoneticPr fontId="18"/>
  </si>
  <si>
    <t>強み</t>
    <rPh sb="0" eb="1">
      <t>ツヨ</t>
    </rPh>
    <phoneticPr fontId="18"/>
  </si>
  <si>
    <t>事業計画・経営計画の有無</t>
    <rPh sb="0" eb="2">
      <t>ジギョウ</t>
    </rPh>
    <rPh sb="2" eb="4">
      <t>ケイカク</t>
    </rPh>
    <rPh sb="5" eb="7">
      <t>ケイエイ</t>
    </rPh>
    <rPh sb="7" eb="9">
      <t>ケイカク</t>
    </rPh>
    <rPh sb="10" eb="12">
      <t>ウム</t>
    </rPh>
    <phoneticPr fontId="18"/>
  </si>
  <si>
    <t>従業員との共有状況</t>
    <rPh sb="0" eb="3">
      <t>ジュウギョウイン</t>
    </rPh>
    <rPh sb="5" eb="7">
      <t>キョウユウ</t>
    </rPh>
    <rPh sb="7" eb="9">
      <t>ジョウキョウ</t>
    </rPh>
    <phoneticPr fontId="18"/>
  </si>
  <si>
    <t>社内会議の実施状況</t>
    <phoneticPr fontId="18"/>
  </si>
  <si>
    <t>弱み</t>
    <rPh sb="0" eb="1">
      <t>ヨワ</t>
    </rPh>
    <phoneticPr fontId="18"/>
  </si>
  <si>
    <t>人材育成の取り組み状況</t>
    <rPh sb="0" eb="2">
      <t>ジンザイ</t>
    </rPh>
    <rPh sb="2" eb="4">
      <t>イクセイ</t>
    </rPh>
    <rPh sb="5" eb="6">
      <t>ト</t>
    </rPh>
    <rPh sb="7" eb="8">
      <t>ク</t>
    </rPh>
    <rPh sb="9" eb="11">
      <t>ジョウキョウ</t>
    </rPh>
    <phoneticPr fontId="18"/>
  </si>
  <si>
    <t>人材育成の仕組み</t>
    <rPh sb="0" eb="2">
      <t>ジンザイ</t>
    </rPh>
    <rPh sb="2" eb="4">
      <t>イクセイ</t>
    </rPh>
    <rPh sb="5" eb="7">
      <t>シク</t>
    </rPh>
    <phoneticPr fontId="18"/>
  </si>
  <si>
    <t>　　　　　現状と目標のギャップ</t>
    <rPh sb="5" eb="7">
      <t>ゲンジョウ</t>
    </rPh>
    <rPh sb="8" eb="10">
      <t>モクヒョウ</t>
    </rPh>
    <phoneticPr fontId="18"/>
  </si>
  <si>
    <t>課題</t>
    <rPh sb="0" eb="2">
      <t>カダイ</t>
    </rPh>
    <phoneticPr fontId="18"/>
  </si>
  <si>
    <t>総合評価点</t>
    <rPh sb="0" eb="2">
      <t>ソウゴウ</t>
    </rPh>
    <rPh sb="2" eb="5">
      <t>ヒョウカテン</t>
    </rPh>
    <phoneticPr fontId="1"/>
  </si>
  <si>
    <t>売掛金　　</t>
    <rPh sb="0" eb="2">
      <t>ウリカケ</t>
    </rPh>
    <rPh sb="2" eb="3">
      <t>キン</t>
    </rPh>
    <phoneticPr fontId="1"/>
  </si>
  <si>
    <t>対応策</t>
    <rPh sb="0" eb="3">
      <t>タイオウサク</t>
    </rPh>
    <phoneticPr fontId="18"/>
  </si>
  <si>
    <t>将来目標</t>
    <rPh sb="0" eb="2">
      <t>ショウライ</t>
    </rPh>
    <rPh sb="2" eb="4">
      <t>モクヒョウ</t>
    </rPh>
    <phoneticPr fontId="18"/>
  </si>
  <si>
    <t>現状認識</t>
    <rPh sb="0" eb="2">
      <t>ゲンジョウ</t>
    </rPh>
    <rPh sb="2" eb="4">
      <t>ニンシキ</t>
    </rPh>
    <phoneticPr fontId="18"/>
  </si>
  <si>
    <t>研究開発・商品開発の体制</t>
    <rPh sb="0" eb="2">
      <t>ケンキュウ</t>
    </rPh>
    <rPh sb="2" eb="4">
      <t>カイハツ</t>
    </rPh>
    <rPh sb="5" eb="7">
      <t>ショウヒン</t>
    </rPh>
    <rPh sb="7" eb="9">
      <t>カイハツ</t>
    </rPh>
    <rPh sb="10" eb="12">
      <t>タイセイ</t>
    </rPh>
    <phoneticPr fontId="18"/>
  </si>
  <si>
    <t>知的財産権の保有・活用状況</t>
    <rPh sb="0" eb="2">
      <t>チテキ</t>
    </rPh>
    <rPh sb="2" eb="5">
      <t>ザイサンケン</t>
    </rPh>
    <rPh sb="6" eb="8">
      <t>ホユウ</t>
    </rPh>
    <rPh sb="9" eb="11">
      <t>カツヨウ</t>
    </rPh>
    <rPh sb="11" eb="13">
      <t>ジョウキョウ</t>
    </rPh>
    <phoneticPr fontId="18"/>
  </si>
  <si>
    <t>1時間当たり付加価値（生産性）</t>
    <rPh sb="1" eb="3">
      <t>ジカン</t>
    </rPh>
    <rPh sb="3" eb="4">
      <t>ア</t>
    </rPh>
    <rPh sb="6" eb="8">
      <t>フカ</t>
    </rPh>
    <rPh sb="8" eb="10">
      <t>カチ</t>
    </rPh>
    <rPh sb="11" eb="14">
      <t>セイサンセイ</t>
    </rPh>
    <phoneticPr fontId="18"/>
  </si>
  <si>
    <t>向上に向けた取り組み</t>
    <rPh sb="0" eb="2">
      <t>コウジョウ</t>
    </rPh>
    <rPh sb="3" eb="4">
      <t>ム</t>
    </rPh>
    <rPh sb="6" eb="7">
      <t>ト</t>
    </rPh>
    <rPh sb="8" eb="9">
      <t>ク</t>
    </rPh>
    <phoneticPr fontId="18"/>
  </si>
  <si>
    <t>技術力・販売力等</t>
    <phoneticPr fontId="18"/>
  </si>
  <si>
    <t>ITに関する投資、活用の状況</t>
    <rPh sb="3" eb="4">
      <t>カン</t>
    </rPh>
    <rPh sb="6" eb="8">
      <t>トウシ</t>
    </rPh>
    <rPh sb="9" eb="11">
      <t>カツヨウ</t>
    </rPh>
    <rPh sb="12" eb="14">
      <t>ジョウキョウ</t>
    </rPh>
    <phoneticPr fontId="18"/>
  </si>
  <si>
    <t>市場動向・規模・シェアの把握</t>
    <rPh sb="0" eb="2">
      <t>シジョウ</t>
    </rPh>
    <rPh sb="2" eb="4">
      <t>ドウコウ</t>
    </rPh>
    <rPh sb="5" eb="7">
      <t>キボ</t>
    </rPh>
    <rPh sb="12" eb="14">
      <t>ハアク</t>
    </rPh>
    <phoneticPr fontId="18"/>
  </si>
  <si>
    <t>主な取引先企業の推移</t>
    <rPh sb="0" eb="1">
      <t>オモ</t>
    </rPh>
    <rPh sb="2" eb="4">
      <t>トリヒキ</t>
    </rPh>
    <rPh sb="4" eb="5">
      <t>サキ</t>
    </rPh>
    <rPh sb="5" eb="7">
      <t>キギョウ</t>
    </rPh>
    <rPh sb="8" eb="10">
      <t>スイイ</t>
    </rPh>
    <phoneticPr fontId="18"/>
  </si>
  <si>
    <t>顧客からのフィードバックの有無</t>
    <rPh sb="0" eb="2">
      <t>コキャク</t>
    </rPh>
    <rPh sb="13" eb="15">
      <t>ウム</t>
    </rPh>
    <phoneticPr fontId="18"/>
  </si>
  <si>
    <t>事業規模</t>
    <rPh sb="0" eb="2">
      <t>ジギョウ</t>
    </rPh>
    <rPh sb="2" eb="4">
      <t>キボ</t>
    </rPh>
    <phoneticPr fontId="1"/>
  </si>
  <si>
    <t>事業規模</t>
    <rPh sb="0" eb="2">
      <t>ジギョウ</t>
    </rPh>
    <rPh sb="2" eb="4">
      <t>キボ</t>
    </rPh>
    <phoneticPr fontId="1"/>
  </si>
  <si>
    <t>従業員数（正社員）※1</t>
    <rPh sb="0" eb="3">
      <t>ジュウギョウイン</t>
    </rPh>
    <rPh sb="3" eb="4">
      <t>スウ</t>
    </rPh>
    <rPh sb="5" eb="8">
      <t>セイシャイン</t>
    </rPh>
    <phoneticPr fontId="1"/>
  </si>
  <si>
    <t>業種基準値</t>
    <rPh sb="0" eb="2">
      <t>ギョウシュ</t>
    </rPh>
    <rPh sb="2" eb="4">
      <t>キジュン</t>
    </rPh>
    <rPh sb="4" eb="5">
      <t>アタイ</t>
    </rPh>
    <phoneticPr fontId="1"/>
  </si>
  <si>
    <t>※　　　　欄が空欄になると事業規模が判定できないため、必ず入力して下さい。</t>
    <rPh sb="5" eb="6">
      <t>ラン</t>
    </rPh>
    <rPh sb="7" eb="9">
      <t>クウラン</t>
    </rPh>
    <rPh sb="13" eb="15">
      <t>ジギョウ</t>
    </rPh>
    <rPh sb="15" eb="17">
      <t>キボ</t>
    </rPh>
    <rPh sb="18" eb="20">
      <t>ハンテイ</t>
    </rPh>
    <rPh sb="27" eb="28">
      <t>カナラ</t>
    </rPh>
    <rPh sb="29" eb="31">
      <t>ニュウリョク</t>
    </rPh>
    <rPh sb="33" eb="34">
      <t>クダ</t>
    </rPh>
    <phoneticPr fontId="1"/>
  </si>
  <si>
    <t>※金額の単位は千円</t>
    <phoneticPr fontId="1"/>
  </si>
  <si>
    <r>
      <t>資本金　　　　</t>
    </r>
    <r>
      <rPr>
        <sz val="8"/>
        <color theme="1"/>
        <rFont val="Meiryo UI"/>
        <family val="3"/>
        <charset val="128"/>
      </rPr>
      <t>※２</t>
    </r>
    <rPh sb="0" eb="3">
      <t>シホンキン</t>
    </rPh>
    <phoneticPr fontId="1"/>
  </si>
  <si>
    <t>※2 :個人事業主の場合は、資本金は「0」と入力して下さい。</t>
    <rPh sb="4" eb="6">
      <t>コジン</t>
    </rPh>
    <rPh sb="6" eb="9">
      <t>ジギョウヌシ</t>
    </rPh>
    <rPh sb="10" eb="12">
      <t>バアイ</t>
    </rPh>
    <rPh sb="14" eb="17">
      <t>シホンキン</t>
    </rPh>
    <rPh sb="22" eb="24">
      <t>ニュウリョク</t>
    </rPh>
    <rPh sb="26" eb="27">
      <t>クダ</t>
    </rPh>
    <phoneticPr fontId="1"/>
  </si>
  <si>
    <t>※4:製造原価、一般管理販売費等に計上されている減価償却費の合計を入力して下さい。</t>
    <rPh sb="3" eb="5">
      <t>セイゾウ</t>
    </rPh>
    <rPh sb="5" eb="7">
      <t>ゲンカ</t>
    </rPh>
    <rPh sb="8" eb="10">
      <t>イッパン</t>
    </rPh>
    <rPh sb="10" eb="12">
      <t>カンリ</t>
    </rPh>
    <rPh sb="12" eb="15">
      <t>ハンバイヒ</t>
    </rPh>
    <rPh sb="15" eb="16">
      <t>トウ</t>
    </rPh>
    <rPh sb="17" eb="19">
      <t>ケイジョウ</t>
    </rPh>
    <rPh sb="24" eb="26">
      <t>ゲンカ</t>
    </rPh>
    <rPh sb="26" eb="29">
      <t>ショウキャクヒ</t>
    </rPh>
    <rPh sb="30" eb="32">
      <t>ゴウケイ</t>
    </rPh>
    <rPh sb="33" eb="35">
      <t>ニュウリョク</t>
    </rPh>
    <rPh sb="37" eb="38">
      <t>クダ</t>
    </rPh>
    <phoneticPr fontId="1"/>
  </si>
  <si>
    <r>
      <t xml:space="preserve">借入金 　　　 </t>
    </r>
    <r>
      <rPr>
        <sz val="8"/>
        <color theme="1"/>
        <rFont val="Meiryo UI"/>
        <family val="3"/>
        <charset val="128"/>
      </rPr>
      <t>※3</t>
    </r>
    <rPh sb="0" eb="2">
      <t>カリイレ</t>
    </rPh>
    <rPh sb="2" eb="3">
      <t>キン</t>
    </rPh>
    <phoneticPr fontId="1"/>
  </si>
  <si>
    <r>
      <t>減価償却費　</t>
    </r>
    <r>
      <rPr>
        <sz val="8"/>
        <color theme="1"/>
        <rFont val="Meiryo UI"/>
        <family val="3"/>
        <charset val="128"/>
      </rPr>
      <t>※4</t>
    </r>
    <rPh sb="0" eb="2">
      <t>ゲンカ</t>
    </rPh>
    <rPh sb="2" eb="4">
      <t>ショウキャク</t>
    </rPh>
    <rPh sb="4" eb="5">
      <t>ヒ</t>
    </rPh>
    <phoneticPr fontId="1"/>
  </si>
  <si>
    <t>事業規模</t>
    <rPh sb="0" eb="2">
      <t>ジギョウ</t>
    </rPh>
    <rPh sb="2" eb="4">
      <t>キボ</t>
    </rPh>
    <phoneticPr fontId="18"/>
  </si>
  <si>
    <t>卸売業</t>
    <rPh sb="0" eb="3">
      <t>オロシウリギョウ</t>
    </rPh>
    <phoneticPr fontId="18"/>
  </si>
  <si>
    <t>小売業、飲食業</t>
    <rPh sb="0" eb="3">
      <t>コウリギョウ</t>
    </rPh>
    <phoneticPr fontId="18"/>
  </si>
  <si>
    <t>該当業種</t>
    <rPh sb="0" eb="2">
      <t>ガイトウ</t>
    </rPh>
    <rPh sb="2" eb="4">
      <t>ギョウシュ</t>
    </rPh>
    <phoneticPr fontId="18"/>
  </si>
  <si>
    <t>資本金</t>
    <rPh sb="0" eb="3">
      <t>シホンキン</t>
    </rPh>
    <phoneticPr fontId="18"/>
  </si>
  <si>
    <t>従業員</t>
    <rPh sb="0" eb="3">
      <t>ジュウギョウイン</t>
    </rPh>
    <phoneticPr fontId="18"/>
  </si>
  <si>
    <t>1億円以下</t>
    <rPh sb="1" eb="3">
      <t>オクエン</t>
    </rPh>
    <rPh sb="3" eb="5">
      <t>イカ</t>
    </rPh>
    <phoneticPr fontId="18"/>
  </si>
  <si>
    <t>5千万以下</t>
    <rPh sb="1" eb="3">
      <t>センマン</t>
    </rPh>
    <rPh sb="3" eb="5">
      <t>イカ</t>
    </rPh>
    <phoneticPr fontId="18"/>
  </si>
  <si>
    <t>3億円以下</t>
    <rPh sb="1" eb="3">
      <t>オクエン</t>
    </rPh>
    <rPh sb="3" eb="5">
      <t>イカ</t>
    </rPh>
    <phoneticPr fontId="18"/>
  </si>
  <si>
    <t>100人以下</t>
    <rPh sb="3" eb="4">
      <t>ニン</t>
    </rPh>
    <rPh sb="4" eb="6">
      <t>イカ</t>
    </rPh>
    <phoneticPr fontId="18"/>
  </si>
  <si>
    <t>50人以下</t>
    <rPh sb="2" eb="3">
      <t>ニン</t>
    </rPh>
    <rPh sb="3" eb="5">
      <t>イカ</t>
    </rPh>
    <phoneticPr fontId="18"/>
  </si>
  <si>
    <t>300人以下</t>
    <rPh sb="3" eb="4">
      <t>ニン</t>
    </rPh>
    <rPh sb="4" eb="6">
      <t>イカ</t>
    </rPh>
    <phoneticPr fontId="18"/>
  </si>
  <si>
    <r>
      <t>受取手形　　</t>
    </r>
    <r>
      <rPr>
        <sz val="8"/>
        <color theme="1"/>
        <rFont val="Meiryo UI"/>
        <family val="3"/>
        <charset val="128"/>
      </rPr>
      <t>※5</t>
    </r>
    <rPh sb="0" eb="2">
      <t>ウケトリ</t>
    </rPh>
    <rPh sb="2" eb="4">
      <t>テガタ</t>
    </rPh>
    <phoneticPr fontId="1"/>
  </si>
  <si>
    <r>
      <t>支払手形　　</t>
    </r>
    <r>
      <rPr>
        <sz val="8"/>
        <color theme="1"/>
        <rFont val="Meiryo UI"/>
        <family val="3"/>
        <charset val="128"/>
      </rPr>
      <t>※6</t>
    </r>
    <rPh sb="0" eb="2">
      <t>シハライ</t>
    </rPh>
    <rPh sb="2" eb="4">
      <t>テガタ</t>
    </rPh>
    <phoneticPr fontId="1"/>
  </si>
  <si>
    <t>※3:借入金は、長期借入・短期借入・1年以内返済長期借入金を合計を記入して下さい。</t>
    <rPh sb="3" eb="5">
      <t>カリイレ</t>
    </rPh>
    <rPh sb="5" eb="6">
      <t>キン</t>
    </rPh>
    <rPh sb="8" eb="10">
      <t>チョウキ</t>
    </rPh>
    <rPh sb="10" eb="12">
      <t>カリイレ</t>
    </rPh>
    <rPh sb="13" eb="15">
      <t>タンキ</t>
    </rPh>
    <rPh sb="15" eb="17">
      <t>カリイレ</t>
    </rPh>
    <rPh sb="19" eb="20">
      <t>ネン</t>
    </rPh>
    <rPh sb="20" eb="22">
      <t>イナイ</t>
    </rPh>
    <rPh sb="22" eb="24">
      <t>ヘンサイ</t>
    </rPh>
    <rPh sb="24" eb="26">
      <t>チョウキ</t>
    </rPh>
    <rPh sb="26" eb="28">
      <t>カリイレ</t>
    </rPh>
    <rPh sb="28" eb="29">
      <t>キン</t>
    </rPh>
    <rPh sb="30" eb="32">
      <t>ゴウケイ</t>
    </rPh>
    <rPh sb="33" eb="35">
      <t>キニュウ</t>
    </rPh>
    <rPh sb="37" eb="38">
      <t>クダ</t>
    </rPh>
    <phoneticPr fontId="1"/>
  </si>
  <si>
    <t>※5:受取手形には、割引手形を含めた金額を入力して下さい。</t>
    <rPh sb="3" eb="4">
      <t>ウ</t>
    </rPh>
    <rPh sb="4" eb="5">
      <t>トリ</t>
    </rPh>
    <rPh sb="5" eb="7">
      <t>テガタ</t>
    </rPh>
    <rPh sb="10" eb="12">
      <t>ワリビキ</t>
    </rPh>
    <rPh sb="12" eb="14">
      <t>テガタ</t>
    </rPh>
    <rPh sb="15" eb="16">
      <t>フク</t>
    </rPh>
    <rPh sb="18" eb="20">
      <t>キンガク</t>
    </rPh>
    <rPh sb="21" eb="23">
      <t>ニュウリョク</t>
    </rPh>
    <rPh sb="25" eb="26">
      <t>クダ</t>
    </rPh>
    <phoneticPr fontId="1"/>
  </si>
  <si>
    <t>※6:支払手形には、設備支払手形は含めません。</t>
    <rPh sb="3" eb="5">
      <t>シハライ</t>
    </rPh>
    <rPh sb="5" eb="7">
      <t>テガタ</t>
    </rPh>
    <rPh sb="10" eb="12">
      <t>セツビ</t>
    </rPh>
    <rPh sb="12" eb="14">
      <t>シハライ</t>
    </rPh>
    <rPh sb="14" eb="16">
      <t>テガタ</t>
    </rPh>
    <rPh sb="17" eb="18">
      <t>フク</t>
    </rPh>
    <phoneticPr fontId="1"/>
  </si>
  <si>
    <t>中小規模</t>
    <rPh sb="0" eb="2">
      <t>チュウショウ</t>
    </rPh>
    <rPh sb="2" eb="4">
      <t>キボ</t>
    </rPh>
    <phoneticPr fontId="18"/>
  </si>
  <si>
    <t>小規模</t>
    <rPh sb="0" eb="3">
      <t>ショウキボ</t>
    </rPh>
    <phoneticPr fontId="18"/>
  </si>
  <si>
    <t>5人以下</t>
    <rPh sb="1" eb="2">
      <t>ニン</t>
    </rPh>
    <rPh sb="2" eb="4">
      <t>イカ</t>
    </rPh>
    <phoneticPr fontId="18"/>
  </si>
  <si>
    <t>20人以下</t>
    <rPh sb="2" eb="3">
      <t>ニン</t>
    </rPh>
    <rPh sb="3" eb="5">
      <t>イカ</t>
    </rPh>
    <phoneticPr fontId="18"/>
  </si>
  <si>
    <t>中規模</t>
    <rPh sb="0" eb="3">
      <t>チュウキボ</t>
    </rPh>
    <phoneticPr fontId="18"/>
  </si>
  <si>
    <t>中小規模該当の企業の内、小規模に該当する企業以外の企業</t>
    <rPh sb="0" eb="2">
      <t>チュウショウ</t>
    </rPh>
    <rPh sb="2" eb="4">
      <t>キボ</t>
    </rPh>
    <rPh sb="4" eb="6">
      <t>ガイトウ</t>
    </rPh>
    <rPh sb="7" eb="9">
      <t>キギョウ</t>
    </rPh>
    <rPh sb="10" eb="11">
      <t>ウチ</t>
    </rPh>
    <rPh sb="12" eb="15">
      <t>ショウキボ</t>
    </rPh>
    <rPh sb="16" eb="18">
      <t>ガイトウ</t>
    </rPh>
    <rPh sb="20" eb="22">
      <t>キギョウ</t>
    </rPh>
    <rPh sb="22" eb="24">
      <t>イガイ</t>
    </rPh>
    <rPh sb="25" eb="27">
      <t>キギョウ</t>
    </rPh>
    <phoneticPr fontId="18"/>
  </si>
  <si>
    <t>対象外</t>
    <rPh sb="0" eb="2">
      <t>タイショウ</t>
    </rPh>
    <rPh sb="2" eb="3">
      <t>ガイ</t>
    </rPh>
    <phoneticPr fontId="18"/>
  </si>
  <si>
    <t>中堅企業</t>
    <rPh sb="0" eb="2">
      <t>チュウケン</t>
    </rPh>
    <rPh sb="2" eb="4">
      <t>キギョウ</t>
    </rPh>
    <phoneticPr fontId="18"/>
  </si>
  <si>
    <t>○○　○○</t>
    <phoneticPr fontId="1"/>
  </si>
  <si>
    <t>事業規模区分</t>
    <rPh sb="0" eb="2">
      <t>ジギョウ</t>
    </rPh>
    <rPh sb="2" eb="4">
      <t>キボ</t>
    </rPh>
    <rPh sb="4" eb="6">
      <t>クブン</t>
    </rPh>
    <phoneticPr fontId="18"/>
  </si>
  <si>
    <t>該当フラグ</t>
    <rPh sb="0" eb="2">
      <t>ガイトウ</t>
    </rPh>
    <phoneticPr fontId="18"/>
  </si>
  <si>
    <t>指標カテゴリ</t>
    <rPh sb="0" eb="2">
      <t>シヒョウ</t>
    </rPh>
    <phoneticPr fontId="20"/>
  </si>
  <si>
    <t>大分類</t>
    <rPh sb="0" eb="3">
      <t>ダイブンルイ</t>
    </rPh>
    <phoneticPr fontId="20"/>
  </si>
  <si>
    <t>小分類</t>
    <rPh sb="0" eb="3">
      <t>ショウブンルイ</t>
    </rPh>
    <phoneticPr fontId="20"/>
  </si>
  <si>
    <t>事業規模</t>
    <rPh sb="0" eb="2">
      <t>ジギョウ</t>
    </rPh>
    <rPh sb="2" eb="4">
      <t>キボ</t>
    </rPh>
    <phoneticPr fontId="20"/>
  </si>
  <si>
    <t>中央値</t>
    <rPh sb="0" eb="2">
      <t>チュウオウ</t>
    </rPh>
    <rPh sb="2" eb="3">
      <t>チ</t>
    </rPh>
    <phoneticPr fontId="24"/>
  </si>
  <si>
    <t>標準偏差</t>
    <rPh sb="0" eb="2">
      <t>ヒョウジュン</t>
    </rPh>
    <rPh sb="2" eb="4">
      <t>ヘンサ</t>
    </rPh>
    <phoneticPr fontId="24"/>
  </si>
  <si>
    <t>01_農業</t>
  </si>
  <si>
    <t>中規模事業者</t>
    <rPh sb="0" eb="3">
      <t>チュウキボ</t>
    </rPh>
    <rPh sb="3" eb="6">
      <t>ジギョウシャ</t>
    </rPh>
    <phoneticPr fontId="20"/>
  </si>
  <si>
    <t>小規模事業者</t>
    <rPh sb="0" eb="3">
      <t>ショウキボ</t>
    </rPh>
    <rPh sb="3" eb="6">
      <t>ジギョウシャ</t>
    </rPh>
    <phoneticPr fontId="20"/>
  </si>
  <si>
    <t>02_建設業</t>
    <rPh sb="3" eb="5">
      <t>ケンセツ</t>
    </rPh>
    <rPh sb="5" eb="6">
      <t>ギョウ</t>
    </rPh>
    <phoneticPr fontId="24"/>
  </si>
  <si>
    <t>03_製造業</t>
    <rPh sb="3" eb="6">
      <t>セイゾウギョウ</t>
    </rPh>
    <phoneticPr fontId="24"/>
  </si>
  <si>
    <t>0306_その他の製造業</t>
    <rPh sb="7" eb="8">
      <t>ホカ</t>
    </rPh>
    <rPh sb="9" eb="12">
      <t>セイゾウギョウ</t>
    </rPh>
    <phoneticPr fontId="20"/>
  </si>
  <si>
    <t>0301_食料品・飼料・飲料製造業</t>
  </si>
  <si>
    <t>0302_化学工業・関連製品製造業</t>
  </si>
  <si>
    <t>0303_鉄鋼業、非鉄金属製造業</t>
  </si>
  <si>
    <t>0304_金属製品製造業</t>
  </si>
  <si>
    <t>0305_一般・電気機械器具製造業</t>
  </si>
  <si>
    <t>不使用</t>
    <rPh sb="0" eb="3">
      <t>フシヨウ</t>
    </rPh>
    <phoneticPr fontId="20"/>
  </si>
  <si>
    <t>04_卸売業</t>
  </si>
  <si>
    <t>0404_その他の卸売業</t>
    <rPh sb="7" eb="8">
      <t>ホカ</t>
    </rPh>
    <rPh sb="9" eb="12">
      <t>オロシウリギョウ</t>
    </rPh>
    <phoneticPr fontId="20"/>
  </si>
  <si>
    <t>0401_化学製品卸売業</t>
  </si>
  <si>
    <t>0402_繊維関連製品卸売業</t>
  </si>
  <si>
    <t>0403_食料品卸売業</t>
  </si>
  <si>
    <t>05_小売業</t>
  </si>
  <si>
    <t>06_飲食業</t>
  </si>
  <si>
    <t>07_不動産業</t>
  </si>
  <si>
    <t>08_運輸業</t>
  </si>
  <si>
    <t>09_エネルギー</t>
  </si>
  <si>
    <t>10_サービス業</t>
    <rPh sb="7" eb="8">
      <t>ギョウ</t>
    </rPh>
    <phoneticPr fontId="24"/>
  </si>
  <si>
    <t>1006_その他のサービス業</t>
    <rPh sb="7" eb="8">
      <t>ホカ</t>
    </rPh>
    <rPh sb="13" eb="14">
      <t>ギョウ</t>
    </rPh>
    <phoneticPr fontId="20"/>
  </si>
  <si>
    <t>1001_物品賃貸業</t>
  </si>
  <si>
    <t>1002_娯楽業</t>
  </si>
  <si>
    <t>1003_広告・調査・情報サービス業</t>
  </si>
  <si>
    <t>1004_事業サービス業</t>
  </si>
  <si>
    <t>1005_専門サービス業</t>
  </si>
  <si>
    <t>11_医療業</t>
  </si>
  <si>
    <t>12_保険衛生、廃棄物処理業</t>
  </si>
  <si>
    <t>13_観光業</t>
  </si>
  <si>
    <t>03_製造業</t>
    <rPh sb="3" eb="6">
      <t>セイゾウギョウ</t>
    </rPh>
    <phoneticPr fontId="1"/>
  </si>
  <si>
    <t>0306_その他の製造業</t>
    <rPh sb="7" eb="8">
      <t>ホカ</t>
    </rPh>
    <rPh sb="9" eb="12">
      <t>セイゾウギョウ</t>
    </rPh>
    <phoneticPr fontId="1"/>
  </si>
  <si>
    <t>0404_その他の卸売業</t>
    <rPh sb="7" eb="8">
      <t>ホカ</t>
    </rPh>
    <rPh sb="9" eb="12">
      <t>オロシウリギョウ</t>
    </rPh>
    <phoneticPr fontId="1"/>
  </si>
  <si>
    <t>①売上増加率</t>
    <phoneticPr fontId="1"/>
  </si>
  <si>
    <t>02_建設業</t>
    <rPh sb="3" eb="5">
      <t>ケンセツ</t>
    </rPh>
    <rPh sb="5" eb="6">
      <t>ギョウ</t>
    </rPh>
    <phoneticPr fontId="6"/>
  </si>
  <si>
    <t>02_建設業</t>
    <rPh sb="3" eb="5">
      <t>ケンセツ</t>
    </rPh>
    <rPh sb="5" eb="6">
      <t>ギョウ</t>
    </rPh>
    <phoneticPr fontId="1"/>
  </si>
  <si>
    <t>10_サービス業</t>
    <rPh sb="7" eb="8">
      <t>ギョウ</t>
    </rPh>
    <phoneticPr fontId="6"/>
  </si>
  <si>
    <t>10_サービス業</t>
    <rPh sb="7" eb="8">
      <t>ギョウ</t>
    </rPh>
    <phoneticPr fontId="1"/>
  </si>
  <si>
    <t>1006_その他のサービス業</t>
    <rPh sb="7" eb="8">
      <t>ホカ</t>
    </rPh>
    <rPh sb="13" eb="14">
      <t>ギョウ</t>
    </rPh>
    <phoneticPr fontId="4"/>
  </si>
  <si>
    <t>1006_その他のサービス業</t>
    <rPh sb="7" eb="8">
      <t>ホカ</t>
    </rPh>
    <rPh sb="13" eb="14">
      <t>ギョウ</t>
    </rPh>
    <phoneticPr fontId="1"/>
  </si>
  <si>
    <t>指標カテゴリ</t>
    <rPh sb="0" eb="2">
      <t>シヒョウ</t>
    </rPh>
    <phoneticPr fontId="4"/>
  </si>
  <si>
    <t>大分類</t>
    <rPh sb="0" eb="3">
      <t>ダイブンルイ</t>
    </rPh>
    <phoneticPr fontId="4"/>
  </si>
  <si>
    <t>小分類</t>
    <rPh sb="0" eb="3">
      <t>ショウブンルイ</t>
    </rPh>
    <phoneticPr fontId="4"/>
  </si>
  <si>
    <t>事業規模</t>
    <rPh sb="0" eb="2">
      <t>ジギョウ</t>
    </rPh>
    <rPh sb="2" eb="4">
      <t>キボ</t>
    </rPh>
    <phoneticPr fontId="4"/>
  </si>
  <si>
    <t>中央値</t>
    <rPh sb="0" eb="2">
      <t>チュウオウ</t>
    </rPh>
    <rPh sb="2" eb="3">
      <t>チ</t>
    </rPh>
    <phoneticPr fontId="6"/>
  </si>
  <si>
    <t>②営業利益率</t>
  </si>
  <si>
    <t>中規模事業者</t>
    <rPh sb="0" eb="3">
      <t>チュウキボ</t>
    </rPh>
    <rPh sb="3" eb="6">
      <t>ジギョウシャ</t>
    </rPh>
    <phoneticPr fontId="4"/>
  </si>
  <si>
    <t>小規模事業者</t>
    <rPh sb="0" eb="3">
      <t>ショウキボ</t>
    </rPh>
    <rPh sb="3" eb="6">
      <t>ジギョウシャ</t>
    </rPh>
    <phoneticPr fontId="4"/>
  </si>
  <si>
    <t>03_製造業</t>
    <rPh sb="3" eb="6">
      <t>セイゾウギョウ</t>
    </rPh>
    <phoneticPr fontId="6"/>
  </si>
  <si>
    <t>0306_その他の製造業</t>
    <rPh sb="7" eb="8">
      <t>ホカ</t>
    </rPh>
    <rPh sb="9" eb="12">
      <t>セイゾウギョウ</t>
    </rPh>
    <phoneticPr fontId="4"/>
  </si>
  <si>
    <t>不使用</t>
    <rPh sb="0" eb="3">
      <t>フシヨウ</t>
    </rPh>
    <phoneticPr fontId="4"/>
  </si>
  <si>
    <t>0404_その他の卸売業</t>
    <rPh sb="7" eb="8">
      <t>ホカ</t>
    </rPh>
    <rPh sb="9" eb="12">
      <t>オロシウリギョウ</t>
    </rPh>
    <phoneticPr fontId="4"/>
  </si>
  <si>
    <t>③労働生産性（千円）</t>
  </si>
  <si>
    <t>業種</t>
    <rPh sb="0" eb="2">
      <t>ギョウシュ</t>
    </rPh>
    <phoneticPr fontId="18"/>
  </si>
  <si>
    <t>④ＥＢＴＤＡ有利子負債倍率</t>
  </si>
  <si>
    <t>⑥営業運転資本回転期間</t>
  </si>
  <si>
    <t>⑤自己資本比率</t>
  </si>
  <si>
    <t>業種_大分類</t>
    <rPh sb="0" eb="2">
      <t>ギョウシュ</t>
    </rPh>
    <rPh sb="3" eb="6">
      <t>ダイブンルイ</t>
    </rPh>
    <phoneticPr fontId="1"/>
  </si>
  <si>
    <t>業種_小分類</t>
    <rPh sb="0" eb="2">
      <t>ギョウシュ</t>
    </rPh>
    <rPh sb="3" eb="6">
      <t>ショウブンルイ</t>
    </rPh>
    <phoneticPr fontId="1"/>
  </si>
  <si>
    <t>ⅳ</t>
    <phoneticPr fontId="1"/>
  </si>
  <si>
    <t>ⅲ</t>
    <phoneticPr fontId="1"/>
  </si>
  <si>
    <t>ⅱ</t>
    <phoneticPr fontId="1"/>
  </si>
  <si>
    <t>ⅰ</t>
    <phoneticPr fontId="1"/>
  </si>
  <si>
    <t>ⅳ</t>
    <phoneticPr fontId="1"/>
  </si>
  <si>
    <t>ⅲ</t>
    <phoneticPr fontId="1"/>
  </si>
  <si>
    <t>ⅱ</t>
    <phoneticPr fontId="1"/>
  </si>
  <si>
    <t>ⅰ</t>
    <phoneticPr fontId="1"/>
  </si>
  <si>
    <t>③労働生産性　※7</t>
    <rPh sb="1" eb="3">
      <t>ロウドウ</t>
    </rPh>
    <rPh sb="3" eb="6">
      <t>セイサンセイ</t>
    </rPh>
    <phoneticPr fontId="1"/>
  </si>
  <si>
    <t>※7:本分析の労働生産性は簡易的に計算したものとなりますので、経営力向上計画等に記載の際は、それぞれの定義に沿った数値を各自で計算して下さい。</t>
    <rPh sb="3" eb="4">
      <t>ホン</t>
    </rPh>
    <rPh sb="4" eb="6">
      <t>ブンセキ</t>
    </rPh>
    <rPh sb="7" eb="9">
      <t>ロウドウ</t>
    </rPh>
    <rPh sb="9" eb="12">
      <t>セイサンセイ</t>
    </rPh>
    <rPh sb="13" eb="15">
      <t>カンイ</t>
    </rPh>
    <rPh sb="15" eb="16">
      <t>テキ</t>
    </rPh>
    <rPh sb="17" eb="19">
      <t>ケイサン</t>
    </rPh>
    <rPh sb="31" eb="33">
      <t>ケイエイ</t>
    </rPh>
    <rPh sb="33" eb="34">
      <t>リョク</t>
    </rPh>
    <rPh sb="34" eb="36">
      <t>コウジョウ</t>
    </rPh>
    <rPh sb="36" eb="38">
      <t>ケイカク</t>
    </rPh>
    <rPh sb="38" eb="39">
      <t>ナド</t>
    </rPh>
    <rPh sb="40" eb="42">
      <t>キサイ</t>
    </rPh>
    <rPh sb="43" eb="44">
      <t>サイ</t>
    </rPh>
    <rPh sb="51" eb="53">
      <t>テイギ</t>
    </rPh>
    <rPh sb="54" eb="55">
      <t>ソ</t>
    </rPh>
    <rPh sb="57" eb="59">
      <t>スウチ</t>
    </rPh>
    <rPh sb="60" eb="62">
      <t>カクジ</t>
    </rPh>
    <rPh sb="63" eb="65">
      <t>ケイサン</t>
    </rPh>
    <rPh sb="67" eb="68">
      <t>クダ</t>
    </rPh>
    <phoneticPr fontId="1"/>
  </si>
  <si>
    <r>
      <t>※セルの保護パスワードは「attack」となります。</t>
    </r>
    <r>
      <rPr>
        <sz val="8"/>
        <color rgb="FFFF0000"/>
        <rFont val="Meiryo UI"/>
        <family val="3"/>
        <charset val="128"/>
      </rPr>
      <t>保護解除により、計算式等が崩れる可能性もあるため、解除後の作業はご利用者の自己の責任でお願いします。</t>
    </r>
    <rPh sb="4" eb="6">
      <t>ホゴ</t>
    </rPh>
    <rPh sb="26" eb="28">
      <t>ホゴ</t>
    </rPh>
    <rPh sb="28" eb="30">
      <t>カイジョ</t>
    </rPh>
    <rPh sb="34" eb="37">
      <t>ケイサンシキ</t>
    </rPh>
    <rPh sb="37" eb="38">
      <t>トウ</t>
    </rPh>
    <rPh sb="39" eb="40">
      <t>クズ</t>
    </rPh>
    <rPh sb="42" eb="45">
      <t>カノウセイ</t>
    </rPh>
    <rPh sb="51" eb="52">
      <t>カイ</t>
    </rPh>
    <rPh sb="52" eb="53">
      <t>ジョ</t>
    </rPh>
    <rPh sb="53" eb="54">
      <t>ゴ</t>
    </rPh>
    <rPh sb="55" eb="57">
      <t>サギョウ</t>
    </rPh>
    <rPh sb="59" eb="61">
      <t>リヨウ</t>
    </rPh>
    <rPh sb="61" eb="62">
      <t>シャ</t>
    </rPh>
    <rPh sb="63" eb="65">
      <t>ジコ</t>
    </rPh>
    <rPh sb="66" eb="68">
      <t>セキニン</t>
    </rPh>
    <rPh sb="70" eb="71">
      <t>ネガ</t>
    </rPh>
    <phoneticPr fontId="1"/>
  </si>
  <si>
    <t>※１各項目の評点および総合評価点は各項目の業種基準値からの乖離を示すものであり、点数の高低が必ずしも企業の評価を示すものではありません。非財務指標も含め、総合的な判断が必要なことにご留意ください。
※２レーダーチャートで3期分の財務分析結果の推移が確認できるため、各指標が良化（あるいは悪化）した要因を非財務の対話シートを活用しながら把握することで、経営状況や課題の把握に繋がります。</t>
    <rPh sb="23" eb="25">
      <t>キジュン</t>
    </rPh>
    <rPh sb="115" eb="117">
      <t>ザイム</t>
    </rPh>
    <rPh sb="117" eb="119">
      <t>ブンセキ</t>
    </rPh>
    <rPh sb="119" eb="121">
      <t>ケッカ</t>
    </rPh>
    <phoneticPr fontId="1"/>
  </si>
  <si>
    <t>サービス業、医療業、保健衛生、廃棄物処理業、観光業</t>
    <rPh sb="4" eb="5">
      <t>ギョウ</t>
    </rPh>
    <rPh sb="10" eb="12">
      <t>ホケン</t>
    </rPh>
    <rPh sb="12" eb="14">
      <t>エイセイ</t>
    </rPh>
    <rPh sb="15" eb="18">
      <t>ハイキブツ</t>
    </rPh>
    <rPh sb="18" eb="20">
      <t>ショリ</t>
    </rPh>
    <rPh sb="20" eb="21">
      <t>ギョウ</t>
    </rPh>
    <phoneticPr fontId="18"/>
  </si>
  <si>
    <t>サービス業、医療業、保健衛生、廃棄物処理業、観光業</t>
    <rPh sb="4" eb="5">
      <t>ギョウ</t>
    </rPh>
    <phoneticPr fontId="18"/>
  </si>
  <si>
    <t>サービス業、医療業、観光業</t>
    <rPh sb="4" eb="5">
      <t>ギョウ</t>
    </rPh>
    <phoneticPr fontId="18"/>
  </si>
  <si>
    <t>農業、建設業、製造業、不動産業、運輸業、エネルギー</t>
    <rPh sb="3" eb="6">
      <t>ケンセツギョウ</t>
    </rPh>
    <rPh sb="16" eb="19">
      <t>ウンユギョウ</t>
    </rPh>
    <phoneticPr fontId="18"/>
  </si>
  <si>
    <t>農業、建設業、製造業、不動産業、運輸業、エネルギー</t>
    <rPh sb="0" eb="2">
      <t>ノウギョウ</t>
    </rPh>
    <rPh sb="3" eb="6">
      <t>ケンセツギョウ</t>
    </rPh>
    <rPh sb="16" eb="19">
      <t>ウンユギョウ</t>
    </rPh>
    <phoneticPr fontId="18"/>
  </si>
  <si>
    <t>12_保険衛生、廃棄物処理業</t>
    <phoneticPr fontId="18"/>
  </si>
  <si>
    <t>業種_大分類（選択）※８</t>
    <rPh sb="0" eb="2">
      <t>ギョウシュ</t>
    </rPh>
    <rPh sb="3" eb="6">
      <t>ダイブンルイ</t>
    </rPh>
    <rPh sb="7" eb="9">
      <t>センタク</t>
    </rPh>
    <phoneticPr fontId="1"/>
  </si>
  <si>
    <t>業種_小分類（選択）※８</t>
    <rPh sb="0" eb="2">
      <t>ギョウシュ</t>
    </rPh>
    <rPh sb="3" eb="4">
      <t>ショウ</t>
    </rPh>
    <rPh sb="4" eb="6">
      <t>ブンルイ</t>
    </rPh>
    <rPh sb="7" eb="9">
      <t>センタク</t>
    </rPh>
    <phoneticPr fontId="1"/>
  </si>
  <si>
    <t>※プルダウンメニューが利用できない場合はシート保護を解除の上で
　 「業種区分シート」から該当する業種をコピー＆ペーストして下さい。</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</si>
</sst>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0.0%"/>
    <numFmt numFmtId="177" formatCode="0.0&quot;倍&quot;"/>
    <numFmt numFmtId="178" formatCode="#,##0\(&quot;千&quot;&quot;円&quot;\)"/>
    <numFmt numFmtId="179" formatCode="#,##0.0\(&quot;倍&quot;\)"/>
    <numFmt numFmtId="180" formatCode="#,##0.0\(&quot;ヶ&quot;&quot;月&quot;\)"/>
    <numFmt numFmtId="181" formatCode="#,##0\(&quot;人&quot;\)"/>
    <numFmt numFmtId="182" formatCode="#,##0_ ;[Red]\-#,##0\ "/>
    <numFmt numFmtId="183" formatCode="0.0&quot;ヶ月&quot;"/>
    <numFmt numFmtId="184" formatCode="yyyy&quot;年&quot;m&quot;月&quot;;@"/>
    <numFmt numFmtId="185" formatCode="0_ "/>
    <numFmt numFmtId="186" formatCode="General&quot;人&quot;"/>
    <numFmt numFmtId="187" formatCode="#,###\(&quot;千&quot;&quot;円&quot;\)"/>
    <numFmt numFmtId="188" formatCode="#,###\(&quot;人&quot;\)"/>
  </numFmts>
  <fonts count="46">
    <font>
      <sz val="11"/>
      <color theme="1"/>
      <name val="ＭＳ Ｐゴシック"/>
      <family val="3"/>
      <charset val="128"/>
      <scheme val="minor"/>
    </font>
    <font>
      <sz val="6"/>
      <name val="ＭＳ Ｐゴシック"/>
      <family val="3"/>
      <charset val="128"/>
    </font>
    <font>
      <sz val="10"/>
      <name val="ＭＳ Ｐゴシック"/>
      <family val="3"/>
      <charset val="128"/>
    </font>
    <font>
      <sz val="9"/>
      <color indexed="8"/>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1"/>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font>
    <font>
      <sz val="9"/>
      <color rgb="FFFF0000"/>
      <name val="ＭＳ Ｐゴシック"/>
      <family val="3"/>
      <charset val="128"/>
    </font>
    <font>
      <b/>
      <sz val="12"/>
      <color theme="5"/>
      <name val="ＭＳ Ｐゴシック"/>
      <family val="3"/>
      <charset val="128"/>
      <scheme val="minor"/>
    </font>
    <font>
      <sz val="12"/>
      <color theme="1"/>
      <name val="ＭＳ Ｐゴシック"/>
      <family val="3"/>
      <charset val="128"/>
      <scheme val="minor"/>
    </font>
    <font>
      <sz val="10"/>
      <color theme="1"/>
      <name val="Meiryo UI"/>
      <family val="3"/>
      <charset val="128"/>
    </font>
    <font>
      <b/>
      <sz val="10"/>
      <color theme="1"/>
      <name val="Meiryo UI"/>
      <family val="3"/>
      <charset val="128"/>
    </font>
    <font>
      <sz val="8"/>
      <color theme="1"/>
      <name val="Meiryo UI"/>
      <family val="3"/>
      <charset val="128"/>
    </font>
    <font>
      <sz val="10"/>
      <name val="Meiryo UI"/>
      <family val="3"/>
      <charset val="128"/>
    </font>
    <font>
      <sz val="10"/>
      <color indexed="8"/>
      <name val="Meiryo UI"/>
      <family val="3"/>
      <charset val="128"/>
    </font>
    <font>
      <sz val="6"/>
      <name val="ＭＳ Ｐゴシック"/>
      <family val="3"/>
      <charset val="128"/>
      <scheme val="minor"/>
    </font>
    <font>
      <sz val="9"/>
      <color theme="1"/>
      <name val="Meiryo UI"/>
      <family val="3"/>
      <charset val="128"/>
    </font>
    <font>
      <sz val="10"/>
      <color theme="4" tint="0.79998168889431442"/>
      <name val="ＭＳ Ｐゴシック"/>
      <family val="3"/>
      <charset val="128"/>
      <scheme val="minor"/>
    </font>
    <font>
      <sz val="6"/>
      <color theme="1"/>
      <name val="Meiryo UI"/>
      <family val="3"/>
      <charset val="128"/>
    </font>
    <font>
      <b/>
      <sz val="9"/>
      <color theme="1"/>
      <name val="Meiryo UI"/>
      <family val="3"/>
      <charset val="128"/>
    </font>
    <font>
      <b/>
      <sz val="9"/>
      <color theme="0"/>
      <name val="Meiryo UI"/>
      <family val="3"/>
      <charset val="128"/>
    </font>
    <font>
      <b/>
      <sz val="10"/>
      <color theme="0"/>
      <name val="Meiryo UI"/>
      <family val="3"/>
      <charset val="128"/>
    </font>
    <font>
      <sz val="10"/>
      <color theme="0" tint="-0.34998626667073579"/>
      <name val="ＭＳ Ｐゴシック"/>
      <family val="3"/>
      <charset val="128"/>
      <scheme val="minor"/>
    </font>
    <font>
      <sz val="6"/>
      <color theme="0" tint="-0.34998626667073579"/>
      <name val="Meiryo UI"/>
      <family val="3"/>
      <charset val="128"/>
    </font>
    <font>
      <sz val="10"/>
      <color theme="0" tint="-0.34998626667073579"/>
      <name val="Meiryo UI"/>
      <family val="3"/>
      <charset val="128"/>
    </font>
    <font>
      <b/>
      <sz val="7"/>
      <color theme="0"/>
      <name val="Meiryo UI"/>
      <family val="3"/>
      <charset val="128"/>
    </font>
    <font>
      <sz val="10"/>
      <color theme="0"/>
      <name val="Meiryo UI"/>
      <family val="3"/>
      <charset val="128"/>
    </font>
    <font>
      <sz val="12"/>
      <color indexed="8"/>
      <name val="Meiryo UI"/>
      <family val="3"/>
      <charset val="128"/>
    </font>
    <font>
      <sz val="9"/>
      <color indexed="8"/>
      <name val="Meiryo UI"/>
      <family val="3"/>
      <charset val="128"/>
    </font>
    <font>
      <b/>
      <sz val="12"/>
      <color theme="0"/>
      <name val="Meiryo UI"/>
      <family val="3"/>
      <charset val="128"/>
    </font>
    <font>
      <b/>
      <sz val="14"/>
      <color theme="0"/>
      <name val="Meiryo UI"/>
      <family val="3"/>
      <charset val="128"/>
    </font>
    <font>
      <sz val="10"/>
      <color rgb="FF002060"/>
      <name val="Meiryo UI"/>
      <family val="3"/>
      <charset val="128"/>
    </font>
    <font>
      <b/>
      <sz val="11"/>
      <name val="Meiryo UI"/>
      <family val="3"/>
      <charset val="128"/>
    </font>
    <font>
      <sz val="11"/>
      <name val="Meiryo UI"/>
      <family val="3"/>
      <charset val="128"/>
    </font>
    <font>
      <sz val="9"/>
      <name val="Meiryo UI"/>
      <family val="3"/>
      <charset val="128"/>
    </font>
    <font>
      <b/>
      <sz val="7"/>
      <name val="Meiryo UI"/>
      <family val="3"/>
      <charset val="128"/>
    </font>
    <font>
      <sz val="10"/>
      <name val="ＭＳ Ｐゴシック"/>
      <family val="3"/>
      <charset val="128"/>
      <scheme val="minor"/>
    </font>
    <font>
      <b/>
      <sz val="10"/>
      <name val="Meiryo UI"/>
      <family val="3"/>
      <charset val="128"/>
    </font>
    <font>
      <b/>
      <sz val="10"/>
      <color indexed="8"/>
      <name val="Meiryo UI"/>
      <family val="3"/>
      <charset val="128"/>
    </font>
    <font>
      <b/>
      <sz val="10"/>
      <color theme="1"/>
      <name val="ＭＳ Ｐゴシック"/>
      <family val="3"/>
      <charset val="128"/>
      <scheme val="minor"/>
    </font>
    <font>
      <sz val="9"/>
      <color theme="1"/>
      <name val="ＭＳ Ｐゴシック"/>
      <family val="3"/>
      <charset val="128"/>
      <scheme val="minor"/>
    </font>
    <font>
      <sz val="9"/>
      <name val="ＭＳ Ｐゴシック"/>
      <family val="3"/>
      <charset val="128"/>
      <scheme val="minor"/>
    </font>
    <font>
      <sz val="8"/>
      <color rgb="FFFF0000"/>
      <name val="Meiryo UI"/>
      <family val="3"/>
      <charset val="128"/>
    </font>
  </fonts>
  <fills count="13">
    <fill>
      <patternFill patternType="none"/>
    </fill>
    <fill>
      <patternFill patternType="gray125"/>
    </fill>
    <fill>
      <patternFill patternType="solid">
        <fgColor rgb="FFFFFF99"/>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E6F8FA"/>
        <bgColor indexed="64"/>
      </patternFill>
    </fill>
    <fill>
      <patternFill patternType="solid">
        <fgColor theme="9" tint="0.39994506668294322"/>
        <bgColor indexed="64"/>
      </patternFill>
    </fill>
    <fill>
      <patternFill patternType="mediumGray">
        <fgColor rgb="FFFFFF00"/>
        <bgColor auto="1"/>
      </patternFill>
    </fill>
    <fill>
      <patternFill patternType="solid">
        <fgColor rgb="FF002060"/>
        <bgColor indexed="64"/>
      </patternFill>
    </fill>
    <fill>
      <patternFill patternType="solid">
        <fgColor theme="3"/>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style="thin">
        <color theme="0"/>
      </top>
      <bottom style="thin">
        <color theme="0"/>
      </bottom>
      <diagonal/>
    </border>
    <border>
      <left/>
      <right/>
      <top style="thin">
        <color theme="0"/>
      </top>
      <bottom style="thin">
        <color theme="0"/>
      </bottom>
      <diagonal/>
    </border>
    <border>
      <left/>
      <right style="thin">
        <color indexed="64"/>
      </right>
      <top style="thin">
        <color theme="0"/>
      </top>
      <bottom style="thin">
        <color theme="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indexed="64"/>
      </right>
      <top style="thin">
        <color rgb="FF002060"/>
      </top>
      <bottom style="thin">
        <color rgb="FF002060"/>
      </bottom>
      <diagonal/>
    </border>
    <border>
      <left style="thin">
        <color indexed="64"/>
      </left>
      <right/>
      <top/>
      <bottom style="thin">
        <color theme="0"/>
      </bottom>
      <diagonal/>
    </border>
    <border>
      <left/>
      <right/>
      <top/>
      <bottom style="thin">
        <color theme="0"/>
      </bottom>
      <diagonal/>
    </border>
    <border>
      <left/>
      <right style="thin">
        <color indexed="64"/>
      </right>
      <top/>
      <bottom style="thin">
        <color theme="0"/>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dotted">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dotted">
        <color indexed="64"/>
      </right>
      <top/>
      <bottom/>
      <diagonal/>
    </border>
    <border>
      <left/>
      <right style="medium">
        <color indexed="64"/>
      </right>
      <top/>
      <bottom/>
      <diagonal/>
    </border>
    <border>
      <left/>
      <right style="dotted">
        <color indexed="64"/>
      </right>
      <top style="thin">
        <color indexed="64"/>
      </top>
      <bottom/>
      <diagonal/>
    </border>
    <border>
      <left/>
      <right style="medium">
        <color indexed="64"/>
      </right>
      <top style="thin">
        <color indexed="64"/>
      </top>
      <bottom/>
      <diagonal/>
    </border>
    <border>
      <left/>
      <right style="dotted">
        <color indexed="64"/>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dotted">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theme="0"/>
      </top>
      <bottom/>
      <diagonal/>
    </border>
    <border>
      <left style="medium">
        <color indexed="64"/>
      </left>
      <right style="thin">
        <color indexed="64"/>
      </right>
      <top/>
      <bottom style="medium">
        <color indexed="64"/>
      </bottom>
      <diagonal/>
    </border>
    <border>
      <left style="thick">
        <color rgb="FFFF0000"/>
      </left>
      <right style="medium">
        <color rgb="FFFF0000"/>
      </right>
      <top style="thick">
        <color rgb="FFFF0000"/>
      </top>
      <bottom style="thick">
        <color rgb="FFFF0000"/>
      </bottom>
      <diagonal/>
    </border>
    <border>
      <left style="medium">
        <color rgb="FFFF0000"/>
      </left>
      <right style="medium">
        <color rgb="FFFF0000"/>
      </right>
      <top style="thick">
        <color rgb="FFFF0000"/>
      </top>
      <bottom style="thick">
        <color rgb="FFFF0000"/>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rgb="FFFF0000"/>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tted">
        <color indexed="64"/>
      </left>
      <right/>
      <top style="medium">
        <color indexed="64"/>
      </top>
      <bottom/>
      <diagonal/>
    </border>
    <border>
      <left style="dotted">
        <color indexed="64"/>
      </left>
      <right/>
      <top/>
      <bottom/>
      <diagonal/>
    </border>
    <border>
      <left style="dotted">
        <color indexed="64"/>
      </left>
      <right/>
      <top/>
      <bottom style="thin">
        <color indexed="64"/>
      </bottom>
      <diagonal/>
    </border>
    <border>
      <left style="dotted">
        <color indexed="64"/>
      </left>
      <right/>
      <top style="thin">
        <color indexed="64"/>
      </top>
      <bottom/>
      <diagonal/>
    </border>
    <border>
      <left style="dotted">
        <color indexed="64"/>
      </left>
      <right/>
      <top/>
      <bottom style="medium">
        <color indexed="64"/>
      </bottom>
      <diagonal/>
    </border>
  </borders>
  <cellStyleXfs count="6">
    <xf numFmtId="0" fontId="0" fillId="0" borderId="0">
      <alignment vertical="center"/>
    </xf>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2" fillId="0" borderId="0"/>
    <xf numFmtId="0" fontId="7" fillId="0" borderId="0"/>
    <xf numFmtId="0" fontId="4" fillId="0" borderId="0"/>
  </cellStyleXfs>
  <cellXfs count="409">
    <xf numFmtId="0" fontId="0" fillId="0" borderId="0" xfId="0">
      <alignment vertical="center"/>
    </xf>
    <xf numFmtId="0" fontId="5" fillId="2" borderId="1" xfId="5" applyFont="1" applyFill="1" applyBorder="1" applyAlignment="1">
      <alignment horizontal="center" vertical="center" wrapText="1"/>
    </xf>
    <xf numFmtId="0" fontId="5" fillId="2" borderId="1" xfId="5" applyFont="1" applyFill="1" applyBorder="1" applyAlignment="1">
      <alignment horizontal="center" vertical="center"/>
    </xf>
    <xf numFmtId="0" fontId="3" fillId="2" borderId="1" xfId="0" applyFont="1" applyFill="1" applyBorder="1" applyAlignment="1">
      <alignment horizontal="center" vertical="center"/>
    </xf>
    <xf numFmtId="0" fontId="8" fillId="0" borderId="0" xfId="0" applyFont="1">
      <alignment vertical="center"/>
    </xf>
    <xf numFmtId="0" fontId="5" fillId="0" borderId="1" xfId="5" applyFont="1" applyBorder="1" applyAlignment="1">
      <alignment vertical="center" wrapText="1"/>
    </xf>
    <xf numFmtId="176" fontId="5" fillId="0" borderId="1" xfId="1" applyNumberFormat="1" applyFont="1" applyBorder="1" applyAlignment="1">
      <alignment horizontal="right" vertical="center"/>
    </xf>
    <xf numFmtId="38" fontId="5" fillId="0" borderId="1" xfId="2" applyFont="1" applyBorder="1" applyAlignment="1">
      <alignment horizontal="right" vertical="center"/>
    </xf>
    <xf numFmtId="177" fontId="5" fillId="0" borderId="1" xfId="1" applyNumberFormat="1" applyFont="1" applyBorder="1" applyAlignment="1">
      <alignment vertical="center"/>
    </xf>
    <xf numFmtId="177" fontId="3" fillId="0" borderId="1" xfId="1" applyNumberFormat="1" applyFont="1" applyBorder="1" applyAlignment="1">
      <alignment vertical="center"/>
    </xf>
    <xf numFmtId="177" fontId="5" fillId="0" borderId="1" xfId="3" applyNumberFormat="1" applyFont="1" applyBorder="1" applyAlignment="1">
      <alignment horizontal="right" vertical="center"/>
    </xf>
    <xf numFmtId="0" fontId="11" fillId="4" borderId="0" xfId="0" applyFont="1" applyFill="1">
      <alignment vertical="center"/>
    </xf>
    <xf numFmtId="0" fontId="12" fillId="4" borderId="0" xfId="0" applyFont="1" applyFill="1">
      <alignment vertical="center"/>
    </xf>
    <xf numFmtId="176" fontId="3" fillId="0" borderId="1" xfId="1" applyNumberFormat="1" applyFont="1" applyBorder="1" applyAlignment="1" applyProtection="1">
      <alignment vertical="center"/>
    </xf>
    <xf numFmtId="176" fontId="5" fillId="0" borderId="1" xfId="1" applyNumberFormat="1" applyFont="1" applyBorder="1" applyAlignment="1" applyProtection="1">
      <alignment horizontal="right" vertical="center"/>
    </xf>
    <xf numFmtId="183" fontId="9" fillId="0" borderId="1" xfId="2" applyNumberFormat="1" applyFont="1" applyBorder="1" applyAlignment="1">
      <alignment vertical="center"/>
    </xf>
    <xf numFmtId="0" fontId="8" fillId="5" borderId="0" xfId="0" applyFont="1" applyFill="1" applyBorder="1" applyAlignment="1">
      <alignment horizontal="center" vertical="center"/>
    </xf>
    <xf numFmtId="0" fontId="13" fillId="0" borderId="1" xfId="0" applyFont="1" applyFill="1" applyBorder="1">
      <alignment vertical="center"/>
    </xf>
    <xf numFmtId="0" fontId="13" fillId="0" borderId="1" xfId="0" applyFont="1" applyFill="1" applyBorder="1" applyAlignment="1">
      <alignment horizontal="right" vertical="center"/>
    </xf>
    <xf numFmtId="0" fontId="13" fillId="0" borderId="6" xfId="0" applyFont="1" applyFill="1" applyBorder="1">
      <alignment vertical="center"/>
    </xf>
    <xf numFmtId="0" fontId="13" fillId="0" borderId="0" xfId="0" applyFont="1" applyFill="1" applyBorder="1">
      <alignment vertical="center"/>
    </xf>
    <xf numFmtId="0" fontId="13" fillId="0" borderId="2" xfId="0" applyFont="1" applyFill="1" applyBorder="1">
      <alignment vertical="center"/>
    </xf>
    <xf numFmtId="0" fontId="13" fillId="0" borderId="3" xfId="0" applyFont="1" applyFill="1" applyBorder="1">
      <alignment vertical="center"/>
    </xf>
    <xf numFmtId="178" fontId="13" fillId="0" borderId="1" xfId="0" applyNumberFormat="1" applyFont="1" applyFill="1" applyBorder="1">
      <alignment vertical="center"/>
    </xf>
    <xf numFmtId="0" fontId="13" fillId="0" borderId="4" xfId="0" applyFont="1" applyFill="1" applyBorder="1">
      <alignment vertical="center"/>
    </xf>
    <xf numFmtId="0" fontId="8" fillId="5" borderId="0" xfId="0" applyFont="1" applyFill="1">
      <alignment vertical="center"/>
    </xf>
    <xf numFmtId="0" fontId="8" fillId="0" borderId="0" xfId="0" applyFont="1" applyFill="1">
      <alignment vertical="center"/>
    </xf>
    <xf numFmtId="0" fontId="13" fillId="0" borderId="0" xfId="0" applyFont="1" applyFill="1">
      <alignment vertical="center"/>
    </xf>
    <xf numFmtId="0" fontId="13" fillId="5" borderId="0" xfId="0" applyFont="1" applyFill="1">
      <alignment vertical="center"/>
    </xf>
    <xf numFmtId="0" fontId="16" fillId="6" borderId="1" xfId="0" applyFont="1" applyFill="1" applyBorder="1" applyAlignment="1">
      <alignment horizontal="center" vertical="center"/>
    </xf>
    <xf numFmtId="0" fontId="13" fillId="6" borderId="1" xfId="0" applyFont="1" applyFill="1" applyBorder="1" applyAlignment="1">
      <alignment horizontal="center" vertical="center"/>
    </xf>
    <xf numFmtId="0" fontId="13" fillId="0" borderId="10" xfId="0" applyFont="1" applyFill="1" applyBorder="1">
      <alignment vertical="center"/>
    </xf>
    <xf numFmtId="0" fontId="13" fillId="0" borderId="12" xfId="0" applyFont="1" applyFill="1" applyBorder="1">
      <alignment vertical="center"/>
    </xf>
    <xf numFmtId="0" fontId="13" fillId="0" borderId="7" xfId="0" applyFont="1" applyFill="1" applyBorder="1">
      <alignment vertical="center"/>
    </xf>
    <xf numFmtId="0" fontId="13" fillId="0" borderId="8" xfId="0" applyFont="1" applyFill="1" applyBorder="1">
      <alignment vertical="center"/>
    </xf>
    <xf numFmtId="0" fontId="13" fillId="0" borderId="9" xfId="0" applyFont="1" applyFill="1" applyBorder="1">
      <alignment vertical="center"/>
    </xf>
    <xf numFmtId="176" fontId="13" fillId="0" borderId="1" xfId="1" applyNumberFormat="1" applyFont="1" applyFill="1" applyBorder="1">
      <alignment vertical="center"/>
    </xf>
    <xf numFmtId="179" fontId="13" fillId="0" borderId="1" xfId="0" applyNumberFormat="1" applyFont="1" applyFill="1" applyBorder="1">
      <alignment vertical="center"/>
    </xf>
    <xf numFmtId="180" fontId="13" fillId="0" borderId="1" xfId="0" applyNumberFormat="1" applyFont="1" applyFill="1" applyBorder="1">
      <alignment vertical="center"/>
    </xf>
    <xf numFmtId="0" fontId="17" fillId="0" borderId="0" xfId="4" applyFont="1" applyAlignment="1">
      <alignment vertical="center"/>
    </xf>
    <xf numFmtId="0" fontId="17" fillId="0" borderId="0" xfId="4" applyFont="1" applyAlignment="1">
      <alignment horizontal="center" vertical="center"/>
    </xf>
    <xf numFmtId="182" fontId="13" fillId="7" borderId="1" xfId="0" applyNumberFormat="1" applyFont="1" applyFill="1" applyBorder="1" applyProtection="1">
      <alignment vertical="center"/>
      <protection locked="0"/>
    </xf>
    <xf numFmtId="0" fontId="13" fillId="0" borderId="5" xfId="0" applyFont="1" applyFill="1" applyBorder="1" applyAlignment="1">
      <alignment horizontal="left" vertical="center"/>
    </xf>
    <xf numFmtId="0" fontId="13" fillId="0" borderId="13" xfId="0" applyFont="1" applyFill="1" applyBorder="1" applyAlignment="1">
      <alignment horizontal="left" vertical="center"/>
    </xf>
    <xf numFmtId="184" fontId="13" fillId="7" borderId="1" xfId="0" applyNumberFormat="1" applyFont="1" applyFill="1" applyBorder="1" applyProtection="1">
      <alignment vertical="center"/>
      <protection locked="0"/>
    </xf>
    <xf numFmtId="0" fontId="13" fillId="6" borderId="13" xfId="0" applyFont="1" applyFill="1" applyBorder="1" applyAlignment="1">
      <alignment horizontal="center" vertical="center"/>
    </xf>
    <xf numFmtId="0" fontId="13" fillId="6" borderId="2" xfId="0" applyFont="1" applyFill="1" applyBorder="1" applyAlignment="1">
      <alignment horizontal="center" vertical="center"/>
    </xf>
    <xf numFmtId="0" fontId="24" fillId="8" borderId="12" xfId="4" applyFont="1" applyFill="1" applyBorder="1" applyAlignment="1">
      <alignment vertical="center"/>
    </xf>
    <xf numFmtId="0" fontId="29" fillId="8" borderId="6" xfId="4" applyFont="1" applyFill="1" applyBorder="1" applyAlignment="1">
      <alignment vertical="center"/>
    </xf>
    <xf numFmtId="0" fontId="29" fillId="8" borderId="7" xfId="4" applyFont="1" applyFill="1" applyBorder="1" applyAlignment="1">
      <alignment vertical="center"/>
    </xf>
    <xf numFmtId="0" fontId="24" fillId="8" borderId="16" xfId="4" applyFont="1" applyFill="1" applyBorder="1" applyAlignment="1">
      <alignment vertical="center"/>
    </xf>
    <xf numFmtId="0" fontId="29" fillId="8" borderId="17" xfId="4" applyFont="1" applyFill="1" applyBorder="1" applyAlignment="1">
      <alignment vertical="center"/>
    </xf>
    <xf numFmtId="0" fontId="29" fillId="8" borderId="18" xfId="4" applyFont="1" applyFill="1" applyBorder="1" applyAlignment="1">
      <alignment vertical="center"/>
    </xf>
    <xf numFmtId="0" fontId="24" fillId="8" borderId="22" xfId="4" applyFont="1" applyFill="1" applyBorder="1" applyAlignment="1">
      <alignment vertical="center"/>
    </xf>
    <xf numFmtId="0" fontId="29" fillId="8" borderId="23" xfId="4" applyFont="1" applyFill="1" applyBorder="1" applyAlignment="1">
      <alignment vertical="center"/>
    </xf>
    <xf numFmtId="0" fontId="29" fillId="8" borderId="24" xfId="4" applyFont="1" applyFill="1" applyBorder="1" applyAlignment="1">
      <alignment vertical="center"/>
    </xf>
    <xf numFmtId="0" fontId="24" fillId="8" borderId="14" xfId="4" applyFont="1" applyFill="1" applyBorder="1" applyAlignment="1">
      <alignment vertical="center"/>
    </xf>
    <xf numFmtId="0" fontId="29" fillId="8" borderId="8" xfId="4" applyFont="1" applyFill="1" applyBorder="1" applyAlignment="1">
      <alignment vertical="center"/>
    </xf>
    <xf numFmtId="0" fontId="29" fillId="8" borderId="9" xfId="4" applyFont="1" applyFill="1" applyBorder="1" applyAlignment="1">
      <alignment vertical="center"/>
    </xf>
    <xf numFmtId="0" fontId="30" fillId="0" borderId="0" xfId="4" applyFont="1" applyAlignment="1">
      <alignment horizontal="left" vertical="center"/>
    </xf>
    <xf numFmtId="0" fontId="30" fillId="0" borderId="0" xfId="4" applyFont="1" applyAlignment="1">
      <alignment vertical="center"/>
    </xf>
    <xf numFmtId="0" fontId="24" fillId="8" borderId="4" xfId="4" applyFont="1" applyFill="1" applyBorder="1" applyAlignment="1">
      <alignment horizontal="left" vertical="center"/>
    </xf>
    <xf numFmtId="0" fontId="17" fillId="0" borderId="12" xfId="4" applyFont="1" applyBorder="1" applyAlignment="1">
      <alignment horizontal="left" vertical="center"/>
    </xf>
    <xf numFmtId="0" fontId="17" fillId="0" borderId="6" xfId="4" applyFont="1" applyBorder="1" applyAlignment="1">
      <alignment vertical="center"/>
    </xf>
    <xf numFmtId="0" fontId="17" fillId="0" borderId="7" xfId="4" applyFont="1" applyBorder="1" applyAlignment="1">
      <alignment vertical="center"/>
    </xf>
    <xf numFmtId="0" fontId="17" fillId="0" borderId="11" xfId="4" applyFont="1" applyBorder="1" applyAlignment="1">
      <alignment horizontal="left" vertical="center"/>
    </xf>
    <xf numFmtId="0" fontId="17" fillId="0" borderId="0" xfId="4" applyFont="1" applyBorder="1" applyAlignment="1">
      <alignment vertical="center"/>
    </xf>
    <xf numFmtId="0" fontId="17" fillId="0" borderId="15" xfId="4" applyFont="1" applyBorder="1" applyAlignment="1">
      <alignment vertical="center"/>
    </xf>
    <xf numFmtId="0" fontId="31" fillId="0" borderId="12" xfId="4" applyFont="1" applyBorder="1" applyAlignment="1">
      <alignment horizontal="left" vertical="center"/>
    </xf>
    <xf numFmtId="0" fontId="24" fillId="8" borderId="6" xfId="4" applyFont="1" applyFill="1" applyBorder="1" applyAlignment="1">
      <alignment vertical="center"/>
    </xf>
    <xf numFmtId="0" fontId="24" fillId="8" borderId="17" xfId="4" applyFont="1" applyFill="1" applyBorder="1" applyAlignment="1">
      <alignment vertical="center"/>
    </xf>
    <xf numFmtId="0" fontId="24" fillId="8" borderId="23" xfId="4" applyFont="1" applyFill="1" applyBorder="1" applyAlignment="1">
      <alignment vertical="center"/>
    </xf>
    <xf numFmtId="0" fontId="24" fillId="8" borderId="8" xfId="4" applyFont="1" applyFill="1" applyBorder="1" applyAlignment="1">
      <alignment vertical="center"/>
    </xf>
    <xf numFmtId="0" fontId="17" fillId="0" borderId="0" xfId="4" applyFont="1" applyBorder="1" applyAlignment="1">
      <alignment horizontal="center" vertical="center"/>
    </xf>
    <xf numFmtId="0" fontId="17" fillId="3" borderId="26" xfId="4" applyFont="1" applyFill="1" applyBorder="1" applyAlignment="1">
      <alignment vertical="center"/>
    </xf>
    <xf numFmtId="0" fontId="17" fillId="3" borderId="27" xfId="4" applyFont="1" applyFill="1" applyBorder="1" applyAlignment="1">
      <alignment vertical="center"/>
    </xf>
    <xf numFmtId="0" fontId="17" fillId="3" borderId="28" xfId="4" applyFont="1" applyFill="1" applyBorder="1" applyAlignment="1">
      <alignment vertical="center"/>
    </xf>
    <xf numFmtId="0" fontId="17" fillId="3" borderId="11" xfId="4" applyFont="1" applyFill="1" applyBorder="1" applyAlignment="1">
      <alignment vertical="center"/>
    </xf>
    <xf numFmtId="0" fontId="17" fillId="3" borderId="0" xfId="4" applyFont="1" applyFill="1" applyBorder="1" applyAlignment="1">
      <alignment vertical="center"/>
    </xf>
    <xf numFmtId="0" fontId="17" fillId="3" borderId="31" xfId="4" applyFont="1" applyFill="1" applyBorder="1" applyAlignment="1">
      <alignment vertical="center"/>
    </xf>
    <xf numFmtId="0" fontId="17" fillId="3" borderId="12" xfId="4" applyFont="1" applyFill="1" applyBorder="1" applyAlignment="1">
      <alignment vertical="center"/>
    </xf>
    <xf numFmtId="0" fontId="17" fillId="3" borderId="6" xfId="4" applyFont="1" applyFill="1" applyBorder="1" applyAlignment="1">
      <alignment vertical="center"/>
    </xf>
    <xf numFmtId="0" fontId="17" fillId="3" borderId="33" xfId="4" applyFont="1" applyFill="1" applyBorder="1" applyAlignment="1">
      <alignment vertical="center"/>
    </xf>
    <xf numFmtId="0" fontId="17" fillId="3" borderId="14" xfId="4" applyFont="1" applyFill="1" applyBorder="1" applyAlignment="1">
      <alignment vertical="center"/>
    </xf>
    <xf numFmtId="0" fontId="17" fillId="3" borderId="8" xfId="4" applyFont="1" applyFill="1" applyBorder="1" applyAlignment="1">
      <alignment vertical="center"/>
    </xf>
    <xf numFmtId="0" fontId="17" fillId="3" borderId="35" xfId="4" applyFont="1" applyFill="1" applyBorder="1" applyAlignment="1">
      <alignment vertical="center"/>
    </xf>
    <xf numFmtId="0" fontId="17" fillId="3" borderId="37" xfId="4" applyFont="1" applyFill="1" applyBorder="1" applyAlignment="1">
      <alignment vertical="center"/>
    </xf>
    <xf numFmtId="0" fontId="17" fillId="3" borderId="38" xfId="4" applyFont="1" applyFill="1" applyBorder="1" applyAlignment="1">
      <alignment vertical="center"/>
    </xf>
    <xf numFmtId="0" fontId="17" fillId="3" borderId="39" xfId="4" applyFont="1" applyFill="1" applyBorder="1" applyAlignment="1">
      <alignment vertical="center"/>
    </xf>
    <xf numFmtId="0" fontId="34" fillId="0" borderId="0" xfId="4" applyFont="1" applyAlignment="1">
      <alignment vertical="center"/>
    </xf>
    <xf numFmtId="0" fontId="8" fillId="5" borderId="0" xfId="0" applyFont="1" applyFill="1" applyAlignment="1">
      <alignment horizontal="center" vertical="center"/>
    </xf>
    <xf numFmtId="0" fontId="8" fillId="5" borderId="0" xfId="0" applyFont="1" applyFill="1" applyBorder="1">
      <alignment vertical="center"/>
    </xf>
    <xf numFmtId="0" fontId="13" fillId="5" borderId="0" xfId="0" applyFont="1" applyFill="1" applyBorder="1">
      <alignment vertical="center"/>
    </xf>
    <xf numFmtId="0" fontId="19" fillId="5" borderId="0" xfId="0" applyFont="1" applyFill="1" applyBorder="1" applyAlignment="1">
      <alignment vertical="center"/>
    </xf>
    <xf numFmtId="178" fontId="19" fillId="5" borderId="0" xfId="0" applyNumberFormat="1" applyFont="1" applyFill="1" applyBorder="1" applyAlignment="1">
      <alignment horizontal="right" vertical="center"/>
    </xf>
    <xf numFmtId="181" fontId="19" fillId="5" borderId="0" xfId="0" applyNumberFormat="1" applyFont="1" applyFill="1" applyBorder="1" applyAlignment="1">
      <alignment horizontal="right" vertical="center"/>
    </xf>
    <xf numFmtId="0" fontId="13" fillId="5" borderId="0" xfId="0" applyFont="1" applyFill="1" applyBorder="1" applyAlignment="1">
      <alignment vertical="center"/>
    </xf>
    <xf numFmtId="0" fontId="8" fillId="5" borderId="0" xfId="0" applyFont="1" applyFill="1" applyBorder="1" applyAlignment="1">
      <alignment horizontal="left" vertical="center"/>
    </xf>
    <xf numFmtId="0" fontId="20" fillId="5" borderId="0" xfId="0" applyFont="1" applyFill="1" applyBorder="1" applyAlignment="1">
      <alignment horizontal="center" vertical="center"/>
    </xf>
    <xf numFmtId="0" fontId="25" fillId="5" borderId="0" xfId="0" applyFont="1" applyFill="1" applyBorder="1" applyAlignment="1">
      <alignment horizontal="center" vertical="center"/>
    </xf>
    <xf numFmtId="0" fontId="21" fillId="5" borderId="11" xfId="0" applyFont="1" applyFill="1" applyBorder="1" applyAlignment="1">
      <alignment vertical="center"/>
    </xf>
    <xf numFmtId="0" fontId="21" fillId="5" borderId="0" xfId="0" applyFont="1" applyFill="1" applyBorder="1" applyAlignment="1">
      <alignment vertical="center"/>
    </xf>
    <xf numFmtId="0" fontId="15" fillId="5" borderId="11" xfId="0" applyFont="1" applyFill="1" applyBorder="1" applyAlignment="1">
      <alignment vertical="center"/>
    </xf>
    <xf numFmtId="0" fontId="15" fillId="5" borderId="0" xfId="0" applyFont="1" applyFill="1" applyBorder="1" applyAlignment="1">
      <alignment vertical="center"/>
    </xf>
    <xf numFmtId="0" fontId="26" fillId="5" borderId="0" xfId="0" applyFont="1" applyFill="1" applyBorder="1" applyAlignment="1">
      <alignment horizontal="center" vertical="center" wrapText="1"/>
    </xf>
    <xf numFmtId="176" fontId="19" fillId="5" borderId="11" xfId="1" applyNumberFormat="1" applyFont="1" applyFill="1" applyBorder="1" applyAlignment="1">
      <alignment vertical="center"/>
    </xf>
    <xf numFmtId="176" fontId="19" fillId="5" borderId="0" xfId="1" applyNumberFormat="1" applyFont="1" applyFill="1" applyBorder="1" applyAlignment="1">
      <alignment vertical="center"/>
    </xf>
    <xf numFmtId="0" fontId="27" fillId="5" borderId="0" xfId="0" applyFont="1" applyFill="1" applyBorder="1" applyAlignment="1">
      <alignment horizontal="right" vertical="center"/>
    </xf>
    <xf numFmtId="178" fontId="19" fillId="5" borderId="11" xfId="0" applyNumberFormat="1" applyFont="1" applyFill="1" applyBorder="1" applyAlignment="1">
      <alignment vertical="center"/>
    </xf>
    <xf numFmtId="178" fontId="19" fillId="5" borderId="0" xfId="0" applyNumberFormat="1" applyFont="1" applyFill="1" applyBorder="1" applyAlignment="1">
      <alignment vertical="center"/>
    </xf>
    <xf numFmtId="179" fontId="19" fillId="5" borderId="11" xfId="0" applyNumberFormat="1" applyFont="1" applyFill="1" applyBorder="1" applyAlignment="1">
      <alignment vertical="center"/>
    </xf>
    <xf numFmtId="180" fontId="19" fillId="5" borderId="11" xfId="0" applyNumberFormat="1" applyFont="1" applyFill="1" applyBorder="1" applyAlignment="1">
      <alignment vertical="center"/>
    </xf>
    <xf numFmtId="180" fontId="19" fillId="5" borderId="0" xfId="0" applyNumberFormat="1" applyFont="1" applyFill="1" applyBorder="1" applyAlignment="1">
      <alignment vertical="center"/>
    </xf>
    <xf numFmtId="0" fontId="13" fillId="5" borderId="0" xfId="0" applyFont="1" applyFill="1" applyBorder="1" applyAlignment="1">
      <alignment horizontal="right" vertical="center"/>
    </xf>
    <xf numFmtId="180" fontId="13" fillId="5" borderId="0" xfId="0" applyNumberFormat="1" applyFont="1" applyFill="1" applyBorder="1" applyAlignment="1">
      <alignment horizontal="right" vertical="center"/>
    </xf>
    <xf numFmtId="0" fontId="15" fillId="5" borderId="0" xfId="0" applyFont="1" applyFill="1" applyBorder="1" applyAlignment="1">
      <alignment vertical="center" wrapText="1"/>
    </xf>
    <xf numFmtId="0" fontId="15" fillId="5" borderId="0" xfId="0" applyFont="1" applyFill="1" applyBorder="1" applyAlignment="1">
      <alignment horizontal="left" vertical="center" wrapText="1"/>
    </xf>
    <xf numFmtId="0" fontId="37" fillId="5" borderId="0" xfId="0" applyFont="1" applyFill="1" applyBorder="1" applyAlignment="1">
      <alignment vertical="center"/>
    </xf>
    <xf numFmtId="0" fontId="39" fillId="5" borderId="0" xfId="0" applyFont="1" applyFill="1" applyBorder="1" applyAlignment="1">
      <alignment horizontal="center" vertical="center"/>
    </xf>
    <xf numFmtId="0" fontId="13" fillId="0" borderId="0" xfId="0" applyFont="1" applyFill="1" applyBorder="1" applyAlignment="1">
      <alignment vertical="center"/>
    </xf>
    <xf numFmtId="0" fontId="13" fillId="0" borderId="0" xfId="0" applyFont="1" applyFill="1" applyBorder="1" applyAlignment="1">
      <alignment horizontal="center" vertical="center"/>
    </xf>
    <xf numFmtId="0" fontId="16" fillId="0" borderId="44" xfId="0" applyFont="1" applyFill="1" applyBorder="1" applyAlignment="1">
      <alignment horizontal="center" vertical="center"/>
    </xf>
    <xf numFmtId="0" fontId="15" fillId="5" borderId="0" xfId="0" applyFont="1" applyFill="1" applyBorder="1" applyAlignment="1">
      <alignment vertical="top" wrapText="1"/>
    </xf>
    <xf numFmtId="0" fontId="14" fillId="5" borderId="0" xfId="0" applyFont="1" applyFill="1">
      <alignment vertical="center"/>
    </xf>
    <xf numFmtId="0" fontId="13" fillId="10" borderId="0" xfId="0" applyFont="1" applyFill="1">
      <alignment vertical="center"/>
    </xf>
    <xf numFmtId="0" fontId="13" fillId="10" borderId="0" xfId="0" applyFont="1" applyFill="1" applyBorder="1" applyAlignment="1">
      <alignment vertical="center"/>
    </xf>
    <xf numFmtId="0" fontId="8" fillId="10" borderId="0" xfId="0" applyFont="1" applyFill="1" applyAlignment="1">
      <alignment horizontal="center" vertical="center"/>
    </xf>
    <xf numFmtId="0" fontId="13" fillId="10" borderId="0" xfId="0" applyFont="1" applyFill="1" applyBorder="1" applyAlignment="1">
      <alignment horizontal="center" vertical="center"/>
    </xf>
    <xf numFmtId="0" fontId="8" fillId="10" borderId="0" xfId="0" applyFont="1" applyFill="1" applyBorder="1" applyAlignment="1">
      <alignment horizontal="center" vertical="center"/>
    </xf>
    <xf numFmtId="0" fontId="16" fillId="10" borderId="1" xfId="0" applyFont="1" applyFill="1" applyBorder="1" applyAlignment="1">
      <alignment horizontal="center" vertical="center"/>
    </xf>
    <xf numFmtId="0" fontId="13" fillId="6" borderId="1" xfId="0" applyFont="1" applyFill="1" applyBorder="1" applyAlignment="1">
      <alignment horizontal="center" vertical="center"/>
    </xf>
    <xf numFmtId="0" fontId="8" fillId="0" borderId="0" xfId="0" applyFont="1" applyAlignment="1">
      <alignment horizontal="center" vertical="center"/>
    </xf>
    <xf numFmtId="0" fontId="8" fillId="0" borderId="0" xfId="0" applyFont="1" applyFill="1" applyBorder="1">
      <alignment vertical="center"/>
    </xf>
    <xf numFmtId="184" fontId="8" fillId="0" borderId="0" xfId="0" applyNumberFormat="1" applyFont="1" applyFill="1" applyBorder="1" applyAlignment="1">
      <alignment vertical="center"/>
    </xf>
    <xf numFmtId="0" fontId="8" fillId="0" borderId="0" xfId="0" applyFont="1" applyBorder="1">
      <alignment vertical="center"/>
    </xf>
    <xf numFmtId="176" fontId="13" fillId="0" borderId="0" xfId="1" applyNumberFormat="1" applyFont="1" applyFill="1" applyBorder="1">
      <alignment vertical="center"/>
    </xf>
    <xf numFmtId="178" fontId="13" fillId="0" borderId="0" xfId="1" applyNumberFormat="1" applyFont="1" applyFill="1" applyBorder="1">
      <alignment vertical="center"/>
    </xf>
    <xf numFmtId="179" fontId="13" fillId="0" borderId="0" xfId="1" applyNumberFormat="1" applyFont="1" applyFill="1" applyBorder="1">
      <alignment vertical="center"/>
    </xf>
    <xf numFmtId="180" fontId="13" fillId="0" borderId="0" xfId="1" applyNumberFormat="1" applyFont="1" applyFill="1" applyBorder="1">
      <alignment vertical="center"/>
    </xf>
    <xf numFmtId="0" fontId="13" fillId="6" borderId="3" xfId="0" applyFont="1" applyFill="1" applyBorder="1" applyAlignment="1">
      <alignment horizontal="center" vertical="center"/>
    </xf>
    <xf numFmtId="0" fontId="8" fillId="10" borderId="0" xfId="0" applyFont="1" applyFill="1">
      <alignment vertical="center"/>
    </xf>
    <xf numFmtId="0" fontId="12" fillId="10" borderId="0" xfId="0" applyFont="1" applyFill="1">
      <alignment vertical="center"/>
    </xf>
    <xf numFmtId="182" fontId="13" fillId="7" borderId="3" xfId="0" applyNumberFormat="1" applyFont="1" applyFill="1" applyBorder="1" applyProtection="1">
      <alignment vertical="center"/>
      <protection locked="0"/>
    </xf>
    <xf numFmtId="182" fontId="13" fillId="7" borderId="13" xfId="0" applyNumberFormat="1" applyFont="1" applyFill="1" applyBorder="1" applyProtection="1">
      <alignment vertical="center"/>
      <protection locked="0"/>
    </xf>
    <xf numFmtId="182" fontId="13" fillId="7" borderId="48" xfId="0" applyNumberFormat="1" applyFont="1" applyFill="1" applyBorder="1" applyProtection="1">
      <alignment vertical="center"/>
      <protection locked="0"/>
    </xf>
    <xf numFmtId="0" fontId="13" fillId="0" borderId="0" xfId="0" applyFont="1" applyFill="1" applyBorder="1" applyAlignment="1">
      <alignment horizontal="left" vertical="center"/>
    </xf>
    <xf numFmtId="0" fontId="13" fillId="10" borderId="0" xfId="0" applyFont="1" applyFill="1" applyBorder="1" applyAlignment="1">
      <alignment horizontal="left" vertical="center"/>
    </xf>
    <xf numFmtId="0" fontId="8" fillId="0" borderId="0" xfId="0" applyFont="1" applyAlignment="1">
      <alignment vertical="center"/>
    </xf>
    <xf numFmtId="0" fontId="8" fillId="0" borderId="0" xfId="0" applyFont="1" applyAlignment="1">
      <alignment horizontal="left" vertical="center"/>
    </xf>
    <xf numFmtId="185" fontId="16" fillId="10" borderId="1" xfId="0" applyNumberFormat="1" applyFont="1" applyFill="1" applyBorder="1" applyAlignment="1">
      <alignment horizontal="center" vertical="center"/>
    </xf>
    <xf numFmtId="0" fontId="0" fillId="0" borderId="52" xfId="0" applyBorder="1">
      <alignment vertical="center"/>
    </xf>
    <xf numFmtId="0" fontId="0" fillId="0" borderId="53" xfId="0" applyBorder="1">
      <alignment vertical="center"/>
    </xf>
    <xf numFmtId="176" fontId="13" fillId="0" borderId="1" xfId="1" applyNumberFormat="1" applyFont="1" applyFill="1" applyBorder="1" applyAlignment="1">
      <alignment horizontal="right" vertical="center"/>
    </xf>
    <xf numFmtId="0" fontId="5" fillId="2" borderId="1" xfId="0" applyFont="1" applyFill="1" applyBorder="1" applyAlignment="1">
      <alignment horizontal="center" vertical="center"/>
    </xf>
    <xf numFmtId="176" fontId="5" fillId="0" borderId="1" xfId="1" applyNumberFormat="1" applyFont="1" applyBorder="1" applyAlignment="1" applyProtection="1">
      <alignment vertical="center"/>
    </xf>
    <xf numFmtId="0" fontId="43" fillId="0" borderId="0" xfId="0" applyFont="1" applyAlignment="1">
      <alignment vertical="center"/>
    </xf>
    <xf numFmtId="0" fontId="44" fillId="0" borderId="1" xfId="0" applyFont="1" applyBorder="1" applyAlignment="1">
      <alignment vertical="center"/>
    </xf>
    <xf numFmtId="0" fontId="5" fillId="0" borderId="1" xfId="5" applyFont="1" applyBorder="1" applyAlignment="1">
      <alignment horizontal="left" vertical="center"/>
    </xf>
    <xf numFmtId="0" fontId="44" fillId="0" borderId="1" xfId="0" applyFont="1" applyBorder="1" applyAlignment="1">
      <alignment horizontal="left" vertical="center"/>
    </xf>
    <xf numFmtId="0" fontId="5" fillId="0" borderId="1" xfId="5" applyFont="1" applyBorder="1" applyAlignment="1">
      <alignment horizontal="left" vertical="center" wrapText="1"/>
    </xf>
    <xf numFmtId="176" fontId="5" fillId="0" borderId="1" xfId="1" applyNumberFormat="1" applyFont="1" applyBorder="1" applyAlignment="1">
      <alignment horizontal="left" vertical="center"/>
    </xf>
    <xf numFmtId="38" fontId="5" fillId="0" borderId="1" xfId="2" applyFont="1" applyBorder="1" applyAlignment="1">
      <alignment horizontal="left" vertical="center"/>
    </xf>
    <xf numFmtId="0" fontId="43" fillId="0" borderId="1" xfId="0" applyFont="1" applyBorder="1" applyAlignment="1">
      <alignment horizontal="left" vertical="center"/>
    </xf>
    <xf numFmtId="178" fontId="13" fillId="0" borderId="1" xfId="1" applyNumberFormat="1" applyFont="1" applyFill="1" applyBorder="1" applyAlignment="1">
      <alignment horizontal="right" vertical="center"/>
    </xf>
    <xf numFmtId="179" fontId="13" fillId="0" borderId="1" xfId="1" applyNumberFormat="1" applyFont="1" applyFill="1" applyBorder="1" applyAlignment="1">
      <alignment horizontal="right" vertical="center"/>
    </xf>
    <xf numFmtId="180" fontId="13" fillId="0" borderId="1" xfId="1" applyNumberFormat="1" applyFont="1" applyFill="1" applyBorder="1" applyAlignment="1">
      <alignment horizontal="right" vertical="center"/>
    </xf>
    <xf numFmtId="177" fontId="5" fillId="0" borderId="1" xfId="1" applyNumberFormat="1" applyFont="1" applyBorder="1" applyAlignment="1">
      <alignment horizontal="left" vertical="center"/>
    </xf>
    <xf numFmtId="177" fontId="3" fillId="0" borderId="1" xfId="1" applyNumberFormat="1" applyFont="1" applyBorder="1" applyAlignment="1">
      <alignment horizontal="left" vertical="center"/>
    </xf>
    <xf numFmtId="183" fontId="3" fillId="0" borderId="1" xfId="2" applyNumberFormat="1" applyFont="1" applyBorder="1" applyAlignment="1">
      <alignment horizontal="left" vertical="center"/>
    </xf>
    <xf numFmtId="176" fontId="9" fillId="0" borderId="1" xfId="1" applyNumberFormat="1" applyFont="1" applyBorder="1" applyAlignment="1">
      <alignment horizontal="left" vertical="center"/>
    </xf>
    <xf numFmtId="176" fontId="10" fillId="0" borderId="1" xfId="1" applyNumberFormat="1" applyFont="1" applyBorder="1" applyAlignment="1">
      <alignment horizontal="left" vertical="center"/>
    </xf>
    <xf numFmtId="182" fontId="13" fillId="0" borderId="5" xfId="0" applyNumberFormat="1" applyFont="1" applyFill="1" applyBorder="1" applyProtection="1">
      <alignment vertical="center"/>
    </xf>
    <xf numFmtId="182" fontId="13" fillId="0" borderId="1" xfId="0" applyNumberFormat="1" applyFont="1" applyFill="1" applyBorder="1" applyProtection="1">
      <alignment vertical="center"/>
    </xf>
    <xf numFmtId="0" fontId="0" fillId="0" borderId="11" xfId="0" applyBorder="1">
      <alignment vertical="center"/>
    </xf>
    <xf numFmtId="0" fontId="0" fillId="0" borderId="0" xfId="0" applyBorder="1">
      <alignment vertical="center"/>
    </xf>
    <xf numFmtId="0" fontId="0" fillId="0" borderId="15" xfId="0" applyBorder="1">
      <alignment vertical="center"/>
    </xf>
    <xf numFmtId="0" fontId="0" fillId="11" borderId="14" xfId="0" applyFill="1" applyBorder="1">
      <alignment vertical="center"/>
    </xf>
    <xf numFmtId="0" fontId="0" fillId="11" borderId="8" xfId="0" applyFill="1" applyBorder="1">
      <alignment vertical="center"/>
    </xf>
    <xf numFmtId="0" fontId="0" fillId="11" borderId="9" xfId="0" applyFill="1" applyBorder="1">
      <alignment vertical="center"/>
    </xf>
    <xf numFmtId="0" fontId="0" fillId="11" borderId="1" xfId="0" applyFill="1" applyBorder="1">
      <alignment vertical="center"/>
    </xf>
    <xf numFmtId="0" fontId="0" fillId="0" borderId="10" xfId="0" applyBorder="1">
      <alignment vertical="center"/>
    </xf>
    <xf numFmtId="0" fontId="0" fillId="11" borderId="13" xfId="0" applyFill="1" applyBorder="1">
      <alignment vertical="center"/>
    </xf>
    <xf numFmtId="0" fontId="0" fillId="0" borderId="12"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13" xfId="0" applyBorder="1">
      <alignment vertical="center"/>
    </xf>
    <xf numFmtId="0" fontId="0" fillId="11" borderId="4" xfId="0" applyFill="1" applyBorder="1" applyAlignment="1">
      <alignment horizontal="center" vertical="center"/>
    </xf>
    <xf numFmtId="0" fontId="0" fillId="11" borderId="1" xfId="0" applyFill="1" applyBorder="1" applyAlignment="1">
      <alignment horizontal="center" vertical="center"/>
    </xf>
    <xf numFmtId="0" fontId="0" fillId="11" borderId="2" xfId="0" applyFill="1" applyBorder="1" applyAlignment="1">
      <alignment horizontal="center" vertical="center"/>
    </xf>
    <xf numFmtId="0" fontId="0" fillId="11" borderId="3" xfId="0" applyFill="1" applyBorder="1" applyAlignment="1">
      <alignment horizontal="center" vertical="center"/>
    </xf>
    <xf numFmtId="0" fontId="0" fillId="0" borderId="0" xfId="0" applyAlignment="1">
      <alignment horizontal="center" vertical="center"/>
    </xf>
    <xf numFmtId="0" fontId="0" fillId="11" borderId="4" xfId="0" applyFill="1" applyBorder="1">
      <alignment vertical="center"/>
    </xf>
    <xf numFmtId="0" fontId="43" fillId="0" borderId="0" xfId="0" applyFont="1">
      <alignment vertical="center"/>
    </xf>
    <xf numFmtId="0" fontId="43" fillId="0" borderId="0" xfId="0" applyFont="1" applyAlignment="1">
      <alignment vertical="center" wrapText="1"/>
    </xf>
    <xf numFmtId="0" fontId="43" fillId="12" borderId="1" xfId="0" applyFont="1" applyFill="1" applyBorder="1" applyAlignment="1">
      <alignment vertical="center"/>
    </xf>
    <xf numFmtId="0" fontId="43" fillId="0" borderId="1" xfId="0" applyFont="1" applyFill="1" applyBorder="1" applyAlignment="1">
      <alignment vertical="center" wrapText="1"/>
    </xf>
    <xf numFmtId="0" fontId="40" fillId="10" borderId="0" xfId="0" applyFont="1" applyFill="1" applyAlignment="1">
      <alignment horizontal="left" vertical="center"/>
    </xf>
    <xf numFmtId="0" fontId="14" fillId="10" borderId="0" xfId="0" applyFont="1" applyFill="1" applyAlignment="1">
      <alignment horizontal="left" vertical="center"/>
    </xf>
    <xf numFmtId="0" fontId="15" fillId="10" borderId="12" xfId="0" applyFont="1" applyFill="1" applyBorder="1" applyAlignment="1">
      <alignment horizontal="left" vertical="top" wrapText="1"/>
    </xf>
    <xf numFmtId="0" fontId="15" fillId="10" borderId="6" xfId="0" applyFont="1" applyFill="1" applyBorder="1" applyAlignment="1">
      <alignment horizontal="left" vertical="top"/>
    </xf>
    <xf numFmtId="0" fontId="15" fillId="10" borderId="7" xfId="0" applyFont="1" applyFill="1" applyBorder="1" applyAlignment="1">
      <alignment horizontal="left" vertical="top"/>
    </xf>
    <xf numFmtId="0" fontId="15" fillId="10" borderId="14" xfId="0" applyFont="1" applyFill="1" applyBorder="1" applyAlignment="1">
      <alignment horizontal="left" vertical="top"/>
    </xf>
    <xf numFmtId="0" fontId="15" fillId="10" borderId="8" xfId="0" applyFont="1" applyFill="1" applyBorder="1" applyAlignment="1">
      <alignment horizontal="left" vertical="top"/>
    </xf>
    <xf numFmtId="0" fontId="15" fillId="10" borderId="9" xfId="0" applyFont="1" applyFill="1" applyBorder="1" applyAlignment="1">
      <alignment horizontal="left" vertical="top"/>
    </xf>
    <xf numFmtId="0" fontId="38" fillId="0" borderId="4" xfId="0" applyFont="1" applyFill="1" applyBorder="1" applyAlignment="1">
      <alignment horizontal="left" vertical="center"/>
    </xf>
    <xf numFmtId="0" fontId="38" fillId="0" borderId="2" xfId="0" applyFont="1" applyFill="1" applyBorder="1" applyAlignment="1">
      <alignment horizontal="left" vertical="center"/>
    </xf>
    <xf numFmtId="0" fontId="38" fillId="0" borderId="3" xfId="0" applyFont="1" applyFill="1" applyBorder="1" applyAlignment="1">
      <alignment horizontal="left" vertical="center"/>
    </xf>
    <xf numFmtId="0" fontId="19" fillId="0" borderId="12"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14"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5" fillId="0" borderId="4" xfId="0" applyFont="1" applyFill="1" applyBorder="1" applyAlignment="1">
      <alignment horizontal="left" vertical="center"/>
    </xf>
    <xf numFmtId="0" fontId="15" fillId="0" borderId="2" xfId="0" applyFont="1" applyFill="1" applyBorder="1" applyAlignment="1">
      <alignment horizontal="left" vertical="center"/>
    </xf>
    <xf numFmtId="0" fontId="15" fillId="0" borderId="3" xfId="0" applyFont="1" applyFill="1" applyBorder="1" applyAlignment="1">
      <alignment horizontal="left" vertical="center"/>
    </xf>
    <xf numFmtId="0" fontId="36" fillId="0" borderId="4" xfId="0" applyFont="1" applyFill="1" applyBorder="1" applyAlignment="1">
      <alignment horizontal="left" vertical="center"/>
    </xf>
    <xf numFmtId="0" fontId="36" fillId="0" borderId="2" xfId="0" applyFont="1" applyFill="1" applyBorder="1" applyAlignment="1">
      <alignment horizontal="left" vertical="center"/>
    </xf>
    <xf numFmtId="0" fontId="36" fillId="0" borderId="3" xfId="0" applyFont="1" applyFill="1" applyBorder="1" applyAlignment="1">
      <alignment horizontal="left" vertical="center"/>
    </xf>
    <xf numFmtId="0" fontId="37" fillId="0" borderId="4" xfId="0" applyFont="1" applyFill="1" applyBorder="1" applyAlignment="1">
      <alignment horizontal="left" vertical="center"/>
    </xf>
    <xf numFmtId="0" fontId="37" fillId="0" borderId="2" xfId="0" applyFont="1" applyFill="1" applyBorder="1" applyAlignment="1">
      <alignment horizontal="left" vertical="center"/>
    </xf>
    <xf numFmtId="0" fontId="37" fillId="0" borderId="3" xfId="0" applyFont="1" applyFill="1" applyBorder="1" applyAlignment="1">
      <alignment horizontal="left" vertical="center"/>
    </xf>
    <xf numFmtId="178" fontId="37" fillId="0" borderId="4" xfId="0" applyNumberFormat="1" applyFont="1" applyFill="1" applyBorder="1" applyAlignment="1">
      <alignment horizontal="right" vertical="center"/>
    </xf>
    <xf numFmtId="178" fontId="37" fillId="0" borderId="2" xfId="0" applyNumberFormat="1" applyFont="1" applyFill="1" applyBorder="1" applyAlignment="1">
      <alignment horizontal="right" vertical="center"/>
    </xf>
    <xf numFmtId="178" fontId="37" fillId="0" borderId="3" xfId="0" applyNumberFormat="1" applyFont="1" applyFill="1" applyBorder="1" applyAlignment="1">
      <alignment horizontal="right" vertical="center"/>
    </xf>
    <xf numFmtId="181" fontId="37" fillId="0" borderId="4" xfId="0" applyNumberFormat="1" applyFont="1" applyFill="1" applyBorder="1" applyAlignment="1">
      <alignment horizontal="right" vertical="center"/>
    </xf>
    <xf numFmtId="181" fontId="37" fillId="0" borderId="2" xfId="0" applyNumberFormat="1" applyFont="1" applyFill="1" applyBorder="1" applyAlignment="1">
      <alignment horizontal="right" vertical="center"/>
    </xf>
    <xf numFmtId="181" fontId="37" fillId="0" borderId="3" xfId="0" applyNumberFormat="1" applyFont="1" applyFill="1" applyBorder="1" applyAlignment="1">
      <alignment horizontal="right" vertical="center"/>
    </xf>
    <xf numFmtId="0" fontId="35" fillId="0" borderId="19" xfId="0" applyFont="1" applyFill="1" applyBorder="1" applyAlignment="1">
      <alignment horizontal="left" vertical="center"/>
    </xf>
    <xf numFmtId="0" fontId="35" fillId="0" borderId="20" xfId="0" applyFont="1" applyFill="1" applyBorder="1" applyAlignment="1">
      <alignment horizontal="left" vertical="center"/>
    </xf>
    <xf numFmtId="0" fontId="35" fillId="0" borderId="21" xfId="0" applyFont="1" applyFill="1" applyBorder="1" applyAlignment="1">
      <alignment horizontal="left" vertical="center"/>
    </xf>
    <xf numFmtId="0" fontId="15" fillId="0" borderId="12" xfId="0" applyFont="1" applyFill="1" applyBorder="1" applyAlignment="1">
      <alignment horizontal="left" vertical="center" wrapText="1"/>
    </xf>
    <xf numFmtId="0" fontId="15" fillId="0" borderId="6" xfId="0" applyFont="1" applyFill="1" applyBorder="1" applyAlignment="1">
      <alignment horizontal="left" vertical="center" wrapText="1"/>
    </xf>
    <xf numFmtId="0" fontId="15" fillId="0" borderId="7" xfId="0" applyFont="1" applyFill="1" applyBorder="1" applyAlignment="1">
      <alignment horizontal="left" vertical="center" wrapText="1"/>
    </xf>
    <xf numFmtId="0" fontId="15" fillId="0" borderId="11"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5" fillId="0" borderId="15" xfId="0" applyFont="1" applyFill="1" applyBorder="1" applyAlignment="1">
      <alignment horizontal="left" vertical="center" wrapText="1"/>
    </xf>
    <xf numFmtId="0" fontId="15" fillId="0" borderId="14"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15" fillId="0" borderId="9" xfId="0" applyFont="1" applyFill="1" applyBorder="1" applyAlignment="1">
      <alignment horizontal="left" vertical="center" wrapText="1"/>
    </xf>
    <xf numFmtId="176" fontId="19" fillId="10" borderId="4" xfId="1" applyNumberFormat="1" applyFont="1" applyFill="1" applyBorder="1" applyAlignment="1">
      <alignment horizontal="right" vertical="center"/>
    </xf>
    <xf numFmtId="176" fontId="19" fillId="10" borderId="3" xfId="1" applyNumberFormat="1" applyFont="1" applyFill="1" applyBorder="1" applyAlignment="1">
      <alignment horizontal="right" vertical="center"/>
    </xf>
    <xf numFmtId="178" fontId="19" fillId="10" borderId="4" xfId="0" applyNumberFormat="1" applyFont="1" applyFill="1" applyBorder="1" applyAlignment="1">
      <alignment horizontal="right" vertical="center"/>
    </xf>
    <xf numFmtId="178" fontId="19" fillId="10" borderId="3" xfId="0" applyNumberFormat="1" applyFont="1" applyFill="1" applyBorder="1" applyAlignment="1">
      <alignment horizontal="right" vertical="center"/>
    </xf>
    <xf numFmtId="184" fontId="21" fillId="10" borderId="4" xfId="0" applyNumberFormat="1" applyFont="1" applyFill="1" applyBorder="1" applyAlignment="1">
      <alignment horizontal="center" vertical="center"/>
    </xf>
    <xf numFmtId="184" fontId="21" fillId="10" borderId="2" xfId="0" applyNumberFormat="1" applyFont="1" applyFill="1" applyBorder="1" applyAlignment="1">
      <alignment horizontal="center" vertical="center"/>
    </xf>
    <xf numFmtId="184" fontId="21" fillId="10" borderId="3" xfId="0" applyNumberFormat="1" applyFont="1" applyFill="1" applyBorder="1" applyAlignment="1">
      <alignment horizontal="center" vertical="center"/>
    </xf>
    <xf numFmtId="0" fontId="15" fillId="10" borderId="14" xfId="0" applyFont="1" applyFill="1" applyBorder="1" applyAlignment="1">
      <alignment horizontal="center" vertical="center"/>
    </xf>
    <xf numFmtId="0" fontId="15" fillId="10" borderId="9"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3" xfId="0" applyFont="1" applyFill="1" applyBorder="1" applyAlignment="1">
      <alignment horizontal="center" vertical="center"/>
    </xf>
    <xf numFmtId="0" fontId="19" fillId="0" borderId="0" xfId="0" applyFont="1" applyFill="1" applyBorder="1" applyAlignment="1">
      <alignment horizontal="center" vertical="center" wrapText="1"/>
    </xf>
    <xf numFmtId="185" fontId="19" fillId="10" borderId="4" xfId="1" applyNumberFormat="1" applyFont="1" applyFill="1" applyBorder="1" applyAlignment="1">
      <alignment horizontal="right" vertical="center"/>
    </xf>
    <xf numFmtId="185" fontId="19" fillId="10" borderId="3" xfId="1" applyNumberFormat="1" applyFont="1" applyFill="1" applyBorder="1" applyAlignment="1">
      <alignment horizontal="right" vertical="center"/>
    </xf>
    <xf numFmtId="180" fontId="19" fillId="10" borderId="4" xfId="1" applyNumberFormat="1" applyFont="1" applyFill="1" applyBorder="1" applyAlignment="1">
      <alignment horizontal="right" vertical="center"/>
    </xf>
    <xf numFmtId="180" fontId="19" fillId="10" borderId="3" xfId="1" applyNumberFormat="1" applyFont="1" applyFill="1" applyBorder="1" applyAlignment="1">
      <alignment horizontal="right" vertical="center"/>
    </xf>
    <xf numFmtId="180" fontId="19" fillId="10" borderId="4" xfId="0" applyNumberFormat="1" applyFont="1" applyFill="1" applyBorder="1" applyAlignment="1">
      <alignment horizontal="right" vertical="center"/>
    </xf>
    <xf numFmtId="180" fontId="19" fillId="10" borderId="3" xfId="0" applyNumberFormat="1" applyFont="1" applyFill="1" applyBorder="1" applyAlignment="1">
      <alignment horizontal="right" vertical="center"/>
    </xf>
    <xf numFmtId="179" fontId="19" fillId="0" borderId="4" xfId="0" applyNumberFormat="1" applyFont="1" applyFill="1" applyBorder="1" applyAlignment="1">
      <alignment horizontal="right" vertical="center"/>
    </xf>
    <xf numFmtId="179" fontId="19" fillId="0" borderId="3" xfId="0" applyNumberFormat="1" applyFont="1" applyFill="1" applyBorder="1" applyAlignment="1">
      <alignment horizontal="right" vertical="center"/>
    </xf>
    <xf numFmtId="0" fontId="19" fillId="10" borderId="4" xfId="0" applyFont="1" applyFill="1" applyBorder="1" applyAlignment="1">
      <alignment horizontal="right" vertical="center"/>
    </xf>
    <xf numFmtId="0" fontId="19" fillId="10" borderId="3" xfId="0" applyFont="1" applyFill="1" applyBorder="1" applyAlignment="1">
      <alignment horizontal="right" vertical="center"/>
    </xf>
    <xf numFmtId="179" fontId="19" fillId="0" borderId="2" xfId="0" applyNumberFormat="1" applyFont="1" applyFill="1" applyBorder="1" applyAlignment="1">
      <alignment horizontal="right" vertical="center"/>
    </xf>
    <xf numFmtId="0" fontId="16" fillId="10" borderId="1" xfId="0" applyFont="1" applyFill="1" applyBorder="1" applyAlignment="1">
      <alignment horizontal="center" vertical="center"/>
    </xf>
    <xf numFmtId="0" fontId="28" fillId="5" borderId="0" xfId="0" applyFont="1" applyFill="1" applyBorder="1" applyAlignment="1">
      <alignment horizontal="left" vertical="center"/>
    </xf>
    <xf numFmtId="0" fontId="22" fillId="0" borderId="4" xfId="0" applyFont="1" applyFill="1" applyBorder="1" applyAlignment="1">
      <alignment horizontal="right" vertical="center"/>
    </xf>
    <xf numFmtId="0" fontId="22" fillId="0" borderId="3" xfId="0" applyFont="1" applyFill="1" applyBorder="1" applyAlignment="1">
      <alignment horizontal="right" vertical="center"/>
    </xf>
    <xf numFmtId="176" fontId="19" fillId="0" borderId="4" xfId="1" applyNumberFormat="1" applyFont="1" applyFill="1" applyBorder="1" applyAlignment="1">
      <alignment horizontal="right" vertical="center"/>
    </xf>
    <xf numFmtId="176" fontId="19" fillId="0" borderId="3" xfId="1" applyNumberFormat="1" applyFont="1" applyFill="1" applyBorder="1" applyAlignment="1">
      <alignment horizontal="right" vertical="center"/>
    </xf>
    <xf numFmtId="178" fontId="19" fillId="0" borderId="4" xfId="0" applyNumberFormat="1" applyFont="1" applyFill="1" applyBorder="1" applyAlignment="1">
      <alignment horizontal="right" vertical="center"/>
    </xf>
    <xf numFmtId="178" fontId="19" fillId="0" borderId="3" xfId="0" applyNumberFormat="1" applyFont="1" applyFill="1" applyBorder="1" applyAlignment="1">
      <alignment horizontal="right" vertical="center"/>
    </xf>
    <xf numFmtId="184" fontId="21" fillId="0" borderId="4" xfId="0" applyNumberFormat="1" applyFont="1" applyFill="1" applyBorder="1" applyAlignment="1">
      <alignment horizontal="center" vertical="center"/>
    </xf>
    <xf numFmtId="184" fontId="21" fillId="0" borderId="2" xfId="0" applyNumberFormat="1" applyFont="1" applyFill="1" applyBorder="1" applyAlignment="1">
      <alignment horizontal="center" vertical="center"/>
    </xf>
    <xf numFmtId="184" fontId="21" fillId="0" borderId="3" xfId="0" applyNumberFormat="1" applyFont="1" applyFill="1" applyBorder="1" applyAlignment="1">
      <alignment horizontal="center" vertical="center"/>
    </xf>
    <xf numFmtId="0" fontId="15" fillId="0" borderId="14" xfId="0" applyFont="1" applyFill="1" applyBorder="1" applyAlignment="1">
      <alignment horizontal="center" vertical="center"/>
    </xf>
    <xf numFmtId="0" fontId="15" fillId="0" borderId="9" xfId="0" applyFont="1" applyFill="1" applyBorder="1" applyAlignment="1">
      <alignment horizontal="center" vertical="center"/>
    </xf>
    <xf numFmtId="0" fontId="19" fillId="10" borderId="12" xfId="0" applyFont="1" applyFill="1" applyBorder="1" applyAlignment="1">
      <alignment horizontal="center" vertical="center"/>
    </xf>
    <xf numFmtId="0" fontId="19" fillId="10" borderId="6" xfId="0" applyFont="1" applyFill="1" applyBorder="1" applyAlignment="1">
      <alignment horizontal="center" vertical="center"/>
    </xf>
    <xf numFmtId="0" fontId="19" fillId="10" borderId="7" xfId="0" applyFont="1" applyFill="1" applyBorder="1" applyAlignment="1">
      <alignment horizontal="center" vertical="center"/>
    </xf>
    <xf numFmtId="0" fontId="19" fillId="10" borderId="14" xfId="0" applyFont="1" applyFill="1" applyBorder="1" applyAlignment="1">
      <alignment horizontal="center" vertical="center"/>
    </xf>
    <xf numFmtId="0" fontId="19" fillId="10" borderId="8" xfId="0" applyFont="1" applyFill="1" applyBorder="1" applyAlignment="1">
      <alignment horizontal="center" vertical="center"/>
    </xf>
    <xf numFmtId="0" fontId="19" fillId="10" borderId="9" xfId="0" applyFont="1" applyFill="1" applyBorder="1" applyAlignment="1">
      <alignment horizontal="center" vertical="center"/>
    </xf>
    <xf numFmtId="0" fontId="15" fillId="10" borderId="4" xfId="0" applyFont="1" applyFill="1" applyBorder="1" applyAlignment="1">
      <alignment horizontal="left" vertical="center"/>
    </xf>
    <xf numFmtId="0" fontId="15" fillId="10" borderId="2" xfId="0" applyFont="1" applyFill="1" applyBorder="1" applyAlignment="1">
      <alignment horizontal="left" vertical="center"/>
    </xf>
    <xf numFmtId="0" fontId="15" fillId="10" borderId="3" xfId="0" applyFont="1" applyFill="1" applyBorder="1" applyAlignment="1">
      <alignment horizontal="left" vertical="center"/>
    </xf>
    <xf numFmtId="178" fontId="19" fillId="10" borderId="2" xfId="0" applyNumberFormat="1" applyFont="1" applyFill="1" applyBorder="1" applyAlignment="1">
      <alignment horizontal="right" vertical="center"/>
    </xf>
    <xf numFmtId="0" fontId="15" fillId="10" borderId="4" xfId="0" applyFont="1" applyFill="1" applyBorder="1" applyAlignment="1">
      <alignment horizontal="center" vertical="center"/>
    </xf>
    <xf numFmtId="0" fontId="15" fillId="10" borderId="3" xfId="0" applyFont="1" applyFill="1" applyBorder="1" applyAlignment="1">
      <alignment horizontal="center" vertical="center"/>
    </xf>
    <xf numFmtId="0" fontId="15" fillId="10" borderId="2" xfId="0" applyFont="1" applyFill="1" applyBorder="1" applyAlignment="1">
      <alignment horizontal="center" vertical="center"/>
    </xf>
    <xf numFmtId="176" fontId="19" fillId="10" borderId="2" xfId="1" applyNumberFormat="1" applyFont="1" applyFill="1" applyBorder="1" applyAlignment="1">
      <alignment horizontal="right" vertical="center"/>
    </xf>
    <xf numFmtId="0" fontId="40" fillId="0" borderId="43" xfId="0" applyFont="1" applyFill="1" applyBorder="1" applyAlignment="1">
      <alignment horizontal="center" vertical="center" wrapText="1"/>
    </xf>
    <xf numFmtId="0" fontId="40" fillId="0" borderId="44" xfId="0" applyFont="1" applyFill="1" applyBorder="1" applyAlignment="1">
      <alignment horizontal="center" vertical="center" wrapText="1"/>
    </xf>
    <xf numFmtId="0" fontId="15" fillId="5" borderId="0" xfId="0" applyFont="1" applyFill="1" applyBorder="1" applyAlignment="1">
      <alignment horizontal="left" vertical="center" wrapText="1"/>
    </xf>
    <xf numFmtId="180" fontId="19" fillId="10" borderId="2" xfId="1" applyNumberFormat="1" applyFont="1" applyFill="1" applyBorder="1" applyAlignment="1">
      <alignment horizontal="right" vertical="center"/>
    </xf>
    <xf numFmtId="0" fontId="37" fillId="10" borderId="1" xfId="0" applyFont="1" applyFill="1" applyBorder="1" applyAlignment="1">
      <alignment horizontal="center" vertical="center" wrapText="1"/>
    </xf>
    <xf numFmtId="180" fontId="19" fillId="0" borderId="4" xfId="0" applyNumberFormat="1" applyFont="1" applyFill="1" applyBorder="1" applyAlignment="1">
      <alignment horizontal="right" vertical="center"/>
    </xf>
    <xf numFmtId="180" fontId="19" fillId="0" borderId="3" xfId="0" applyNumberFormat="1" applyFont="1" applyFill="1" applyBorder="1" applyAlignment="1">
      <alignment horizontal="right" vertical="center"/>
    </xf>
    <xf numFmtId="0" fontId="13" fillId="0" borderId="4" xfId="0" applyFont="1" applyFill="1" applyBorder="1" applyAlignment="1">
      <alignment horizontal="left" vertical="center"/>
    </xf>
    <xf numFmtId="0" fontId="13" fillId="0" borderId="3" xfId="0" applyFont="1" applyFill="1" applyBorder="1" applyAlignment="1">
      <alignment horizontal="left" vertical="center"/>
    </xf>
    <xf numFmtId="0" fontId="16" fillId="6" borderId="12" xfId="0" applyFont="1" applyFill="1" applyBorder="1" applyAlignment="1">
      <alignment horizontal="center" vertical="center"/>
    </xf>
    <xf numFmtId="0" fontId="16" fillId="6" borderId="7" xfId="0" applyFont="1" applyFill="1" applyBorder="1" applyAlignment="1">
      <alignment horizontal="center" vertical="center"/>
    </xf>
    <xf numFmtId="0" fontId="16" fillId="6" borderId="14" xfId="0" applyFont="1" applyFill="1" applyBorder="1" applyAlignment="1">
      <alignment horizontal="center" vertical="center"/>
    </xf>
    <xf numFmtId="0" fontId="16" fillId="6" borderId="9" xfId="0" applyFont="1" applyFill="1" applyBorder="1" applyAlignment="1">
      <alignment horizontal="center" vertical="center"/>
    </xf>
    <xf numFmtId="0" fontId="16" fillId="6" borderId="4" xfId="0" applyFont="1" applyFill="1" applyBorder="1" applyAlignment="1">
      <alignment horizontal="center" vertical="center"/>
    </xf>
    <xf numFmtId="0" fontId="16" fillId="6" borderId="2" xfId="0" applyFont="1" applyFill="1" applyBorder="1" applyAlignment="1">
      <alignment horizontal="center" vertical="center"/>
    </xf>
    <xf numFmtId="0" fontId="16" fillId="6" borderId="3" xfId="0" applyFont="1" applyFill="1" applyBorder="1" applyAlignment="1">
      <alignment horizontal="center" vertical="center"/>
    </xf>
    <xf numFmtId="0" fontId="13" fillId="10" borderId="0" xfId="0" applyFont="1" applyFill="1" applyBorder="1" applyAlignment="1">
      <alignment horizontal="left" vertical="center" wrapText="1"/>
    </xf>
    <xf numFmtId="0" fontId="8" fillId="0" borderId="0" xfId="0" applyFont="1" applyAlignment="1">
      <alignment horizontal="center" vertical="center"/>
    </xf>
    <xf numFmtId="184" fontId="13" fillId="0" borderId="4" xfId="0" applyNumberFormat="1" applyFont="1" applyFill="1" applyBorder="1" applyAlignment="1">
      <alignment horizontal="center" vertical="center"/>
    </xf>
    <xf numFmtId="184" fontId="13" fillId="0" borderId="3" xfId="0" applyNumberFormat="1" applyFont="1" applyFill="1" applyBorder="1" applyAlignment="1">
      <alignment horizontal="center" vertical="center"/>
    </xf>
    <xf numFmtId="0" fontId="13" fillId="0" borderId="1" xfId="0" applyFont="1" applyFill="1" applyBorder="1" applyAlignment="1">
      <alignment horizontal="left" vertical="center"/>
    </xf>
    <xf numFmtId="0" fontId="13" fillId="0" borderId="2" xfId="0" applyFont="1" applyFill="1" applyBorder="1" applyAlignment="1">
      <alignment horizontal="left" vertical="center"/>
    </xf>
    <xf numFmtId="0" fontId="13" fillId="6" borderId="1" xfId="0" applyFont="1" applyFill="1" applyBorder="1" applyAlignment="1">
      <alignment horizontal="center" vertical="center"/>
    </xf>
    <xf numFmtId="0" fontId="13" fillId="7" borderId="4" xfId="0" applyFont="1" applyFill="1" applyBorder="1" applyAlignment="1" applyProtection="1">
      <alignment horizontal="left" vertical="center"/>
      <protection locked="0"/>
    </xf>
    <xf numFmtId="0" fontId="13" fillId="7" borderId="2" xfId="0" applyFont="1" applyFill="1" applyBorder="1" applyAlignment="1" applyProtection="1">
      <alignment horizontal="left" vertical="center"/>
      <protection locked="0"/>
    </xf>
    <xf numFmtId="0" fontId="13" fillId="7" borderId="3" xfId="0" applyFont="1" applyFill="1" applyBorder="1" applyAlignment="1" applyProtection="1">
      <alignment horizontal="left" vertical="center"/>
      <protection locked="0"/>
    </xf>
    <xf numFmtId="0" fontId="16" fillId="6" borderId="1" xfId="0" applyFont="1" applyFill="1" applyBorder="1" applyAlignment="1">
      <alignment horizontal="center" vertical="center"/>
    </xf>
    <xf numFmtId="0" fontId="13" fillId="0" borderId="5" xfId="0" applyFont="1" applyFill="1" applyBorder="1" applyAlignment="1">
      <alignment horizontal="left" vertical="center"/>
    </xf>
    <xf numFmtId="0" fontId="13" fillId="0" borderId="12" xfId="0" applyFont="1" applyFill="1" applyBorder="1" applyAlignment="1">
      <alignment horizontal="left" vertical="center"/>
    </xf>
    <xf numFmtId="0" fontId="13" fillId="7" borderId="12" xfId="0" applyFont="1" applyFill="1" applyBorder="1" applyAlignment="1" applyProtection="1">
      <alignment horizontal="left" vertical="center"/>
      <protection locked="0"/>
    </xf>
    <xf numFmtId="0" fontId="13" fillId="7" borderId="6" xfId="0" applyFont="1" applyFill="1" applyBorder="1" applyAlignment="1" applyProtection="1">
      <alignment horizontal="left" vertical="center"/>
      <protection locked="0"/>
    </xf>
    <xf numFmtId="0" fontId="13" fillId="7" borderId="7" xfId="0" applyFont="1" applyFill="1" applyBorder="1" applyAlignment="1" applyProtection="1">
      <alignment horizontal="left" vertical="center"/>
      <protection locked="0"/>
    </xf>
    <xf numFmtId="0" fontId="40" fillId="10" borderId="0" xfId="0" applyFont="1" applyFill="1" applyAlignment="1">
      <alignment horizontal="left" vertical="center"/>
    </xf>
    <xf numFmtId="186" fontId="13" fillId="7" borderId="49" xfId="0" applyNumberFormat="1" applyFont="1" applyFill="1" applyBorder="1" applyAlignment="1" applyProtection="1">
      <alignment horizontal="left" vertical="center"/>
      <protection locked="0"/>
    </xf>
    <xf numFmtId="186" fontId="13" fillId="7" borderId="50" xfId="0" applyNumberFormat="1" applyFont="1" applyFill="1" applyBorder="1" applyAlignment="1" applyProtection="1">
      <alignment horizontal="left" vertical="center"/>
      <protection locked="0"/>
    </xf>
    <xf numFmtId="186" fontId="13" fillId="7" borderId="51" xfId="0" applyNumberFormat="1" applyFont="1" applyFill="1" applyBorder="1" applyAlignment="1" applyProtection="1">
      <alignment horizontal="left" vertical="center"/>
      <protection locked="0"/>
    </xf>
    <xf numFmtId="184" fontId="8" fillId="0" borderId="9" xfId="0" applyNumberFormat="1" applyFont="1" applyFill="1" applyBorder="1" applyAlignment="1">
      <alignment horizontal="left" vertical="center"/>
    </xf>
    <xf numFmtId="184" fontId="8" fillId="0" borderId="13" xfId="0" applyNumberFormat="1" applyFont="1" applyFill="1" applyBorder="1" applyAlignment="1">
      <alignment horizontal="left" vertical="center"/>
    </xf>
    <xf numFmtId="184" fontId="8" fillId="0" borderId="14" xfId="0" applyNumberFormat="1" applyFont="1" applyFill="1" applyBorder="1" applyAlignment="1">
      <alignment horizontal="left" vertical="center"/>
    </xf>
    <xf numFmtId="0" fontId="13" fillId="6" borderId="4" xfId="0" applyFont="1" applyFill="1" applyBorder="1" applyAlignment="1">
      <alignment horizontal="center" vertical="center"/>
    </xf>
    <xf numFmtId="0" fontId="13" fillId="6" borderId="3" xfId="0" applyFont="1" applyFill="1" applyBorder="1" applyAlignment="1">
      <alignment horizontal="center" vertical="center"/>
    </xf>
    <xf numFmtId="0" fontId="14" fillId="10" borderId="0" xfId="0" applyFont="1" applyFill="1" applyAlignment="1">
      <alignment horizontal="left" vertical="center"/>
    </xf>
    <xf numFmtId="0" fontId="13" fillId="0" borderId="6" xfId="0" applyFont="1" applyFill="1" applyBorder="1" applyAlignment="1">
      <alignment horizontal="left" vertical="center"/>
    </xf>
    <xf numFmtId="0" fontId="13" fillId="0" borderId="7" xfId="0" applyFont="1" applyFill="1" applyBorder="1" applyAlignment="1">
      <alignment horizontal="left" vertical="center"/>
    </xf>
    <xf numFmtId="0" fontId="13" fillId="0" borderId="14" xfId="0" applyFont="1" applyFill="1" applyBorder="1" applyAlignment="1">
      <alignment horizontal="left" vertical="center"/>
    </xf>
    <xf numFmtId="0" fontId="13" fillId="0" borderId="8" xfId="0" applyFont="1" applyFill="1" applyBorder="1" applyAlignment="1">
      <alignment horizontal="left" vertical="center"/>
    </xf>
    <xf numFmtId="0" fontId="13" fillId="0" borderId="9" xfId="0" applyFont="1" applyFill="1" applyBorder="1" applyAlignment="1">
      <alignment horizontal="left" vertical="center"/>
    </xf>
    <xf numFmtId="0" fontId="42" fillId="0" borderId="8" xfId="0" applyFont="1" applyBorder="1" applyAlignment="1">
      <alignment horizontal="right" vertical="center"/>
    </xf>
    <xf numFmtId="0" fontId="17" fillId="0" borderId="11" xfId="4" applyFont="1" applyBorder="1" applyAlignment="1" applyProtection="1">
      <alignment horizontal="left" vertical="center" wrapText="1"/>
      <protection locked="0"/>
    </xf>
    <xf numFmtId="0" fontId="17" fillId="0" borderId="0" xfId="4" applyFont="1" applyBorder="1" applyAlignment="1" applyProtection="1">
      <alignment horizontal="left" vertical="center" wrapText="1"/>
      <protection locked="0"/>
    </xf>
    <xf numFmtId="0" fontId="17" fillId="0" borderId="15" xfId="4" applyFont="1" applyBorder="1" applyAlignment="1" applyProtection="1">
      <alignment horizontal="left" vertical="center" wrapText="1"/>
      <protection locked="0"/>
    </xf>
    <xf numFmtId="0" fontId="17" fillId="0" borderId="14" xfId="4" applyFont="1" applyBorder="1" applyAlignment="1" applyProtection="1">
      <alignment horizontal="left" vertical="center" wrapText="1"/>
      <protection locked="0"/>
    </xf>
    <xf numFmtId="0" fontId="17" fillId="0" borderId="8" xfId="4" applyFont="1" applyBorder="1" applyAlignment="1" applyProtection="1">
      <alignment horizontal="left" vertical="center" wrapText="1"/>
      <protection locked="0"/>
    </xf>
    <xf numFmtId="0" fontId="17" fillId="0" borderId="9" xfId="4" applyFont="1" applyBorder="1" applyAlignment="1" applyProtection="1">
      <alignment horizontal="left" vertical="center" wrapText="1"/>
      <protection locked="0"/>
    </xf>
    <xf numFmtId="0" fontId="17" fillId="0" borderId="4" xfId="4" applyFont="1" applyBorder="1" applyAlignment="1">
      <alignment vertical="center"/>
    </xf>
    <xf numFmtId="0" fontId="17" fillId="0" borderId="2" xfId="4" applyFont="1" applyBorder="1" applyAlignment="1">
      <alignment vertical="center"/>
    </xf>
    <xf numFmtId="0" fontId="17" fillId="0" borderId="3" xfId="4" applyFont="1" applyBorder="1" applyAlignment="1">
      <alignment vertical="center"/>
    </xf>
    <xf numFmtId="187" fontId="17" fillId="0" borderId="4" xfId="4" applyNumberFormat="1" applyFont="1" applyBorder="1" applyAlignment="1">
      <alignment horizontal="left" vertical="center"/>
    </xf>
    <xf numFmtId="187" fontId="17" fillId="0" borderId="2" xfId="4" applyNumberFormat="1" applyFont="1" applyBorder="1" applyAlignment="1">
      <alignment horizontal="left" vertical="center"/>
    </xf>
    <xf numFmtId="187" fontId="17" fillId="0" borderId="3" xfId="4" applyNumberFormat="1" applyFont="1" applyBorder="1" applyAlignment="1">
      <alignment horizontal="left" vertical="center"/>
    </xf>
    <xf numFmtId="188" fontId="17" fillId="0" borderId="4" xfId="4" applyNumberFormat="1" applyFont="1" applyBorder="1" applyAlignment="1">
      <alignment horizontal="left" vertical="center"/>
    </xf>
    <xf numFmtId="188" fontId="17" fillId="0" borderId="2" xfId="4" applyNumberFormat="1" applyFont="1" applyBorder="1" applyAlignment="1">
      <alignment horizontal="left" vertical="center"/>
    </xf>
    <xf numFmtId="188" fontId="17" fillId="0" borderId="3" xfId="4" applyNumberFormat="1" applyFont="1" applyBorder="1" applyAlignment="1">
      <alignment horizontal="left" vertical="center"/>
    </xf>
    <xf numFmtId="0" fontId="24" fillId="8" borderId="4" xfId="4" applyFont="1" applyFill="1" applyBorder="1" applyAlignment="1">
      <alignment horizontal="center" vertical="center"/>
    </xf>
    <xf numFmtId="0" fontId="24" fillId="8" borderId="2" xfId="4" applyFont="1" applyFill="1" applyBorder="1" applyAlignment="1">
      <alignment horizontal="center" vertical="center"/>
    </xf>
    <xf numFmtId="0" fontId="24" fillId="8" borderId="3" xfId="4" applyFont="1" applyFill="1" applyBorder="1" applyAlignment="1">
      <alignment horizontal="center" vertical="center"/>
    </xf>
    <xf numFmtId="0" fontId="17" fillId="0" borderId="11" xfId="4" applyFont="1" applyBorder="1" applyAlignment="1">
      <alignment horizontal="left" vertical="center" wrapText="1"/>
    </xf>
    <xf numFmtId="0" fontId="17" fillId="0" borderId="0" xfId="4" applyFont="1" applyBorder="1" applyAlignment="1">
      <alignment horizontal="left" vertical="center" wrapText="1"/>
    </xf>
    <xf numFmtId="0" fontId="17" fillId="0" borderId="15" xfId="4" applyFont="1" applyBorder="1" applyAlignment="1">
      <alignment horizontal="left" vertical="center" wrapText="1"/>
    </xf>
    <xf numFmtId="0" fontId="17" fillId="0" borderId="14" xfId="4" applyFont="1" applyBorder="1" applyAlignment="1">
      <alignment horizontal="left" vertical="center" wrapText="1"/>
    </xf>
    <xf numFmtId="0" fontId="17" fillId="0" borderId="8" xfId="4" applyFont="1" applyBorder="1" applyAlignment="1">
      <alignment horizontal="left" vertical="center" wrapText="1"/>
    </xf>
    <xf numFmtId="0" fontId="17" fillId="0" borderId="9" xfId="4" applyFont="1" applyBorder="1" applyAlignment="1">
      <alignment horizontal="left" vertical="center" wrapText="1"/>
    </xf>
    <xf numFmtId="0" fontId="41" fillId="0" borderId="45" xfId="4" applyFont="1" applyBorder="1" applyAlignment="1">
      <alignment horizontal="center" vertical="center"/>
    </xf>
    <xf numFmtId="0" fontId="41" fillId="0" borderId="27" xfId="4" applyFont="1" applyBorder="1" applyAlignment="1">
      <alignment horizontal="center" vertical="center"/>
    </xf>
    <xf numFmtId="0" fontId="41" fillId="0" borderId="29" xfId="4" applyFont="1" applyBorder="1" applyAlignment="1">
      <alignment horizontal="center" vertical="center"/>
    </xf>
    <xf numFmtId="0" fontId="41" fillId="0" borderId="46" xfId="4" applyFont="1" applyBorder="1" applyAlignment="1">
      <alignment horizontal="center" vertical="center"/>
    </xf>
    <xf numFmtId="0" fontId="41" fillId="0" borderId="0" xfId="4" applyFont="1" applyBorder="1" applyAlignment="1">
      <alignment horizontal="center" vertical="center"/>
    </xf>
    <xf numFmtId="0" fontId="41" fillId="0" borderId="32" xfId="4" applyFont="1" applyBorder="1" applyAlignment="1">
      <alignment horizontal="center" vertical="center"/>
    </xf>
    <xf numFmtId="0" fontId="41" fillId="0" borderId="47" xfId="4" applyFont="1" applyBorder="1" applyAlignment="1">
      <alignment horizontal="center" vertical="center"/>
    </xf>
    <xf numFmtId="0" fontId="41" fillId="0" borderId="38" xfId="4" applyFont="1" applyBorder="1" applyAlignment="1">
      <alignment horizontal="center" vertical="center"/>
    </xf>
    <xf numFmtId="0" fontId="41" fillId="0" borderId="40" xfId="4" applyFont="1" applyBorder="1" applyAlignment="1">
      <alignment horizontal="center" vertical="center"/>
    </xf>
    <xf numFmtId="0" fontId="17" fillId="0" borderId="2" xfId="4" applyFont="1" applyBorder="1" applyAlignment="1" applyProtection="1">
      <alignment horizontal="center" vertical="center" shrinkToFit="1"/>
      <protection locked="0"/>
    </xf>
    <xf numFmtId="0" fontId="17" fillId="0" borderId="3" xfId="4" applyFont="1" applyBorder="1" applyAlignment="1" applyProtection="1">
      <alignment horizontal="center" vertical="center" shrinkToFit="1"/>
      <protection locked="0"/>
    </xf>
    <xf numFmtId="0" fontId="24" fillId="9" borderId="25" xfId="4" applyFont="1" applyFill="1" applyBorder="1" applyAlignment="1">
      <alignment horizontal="center" vertical="center" textRotation="255"/>
    </xf>
    <xf numFmtId="0" fontId="32" fillId="9" borderId="30" xfId="4" applyFont="1" applyFill="1" applyBorder="1" applyAlignment="1">
      <alignment horizontal="center" vertical="center" textRotation="255"/>
    </xf>
    <xf numFmtId="0" fontId="24" fillId="9" borderId="30" xfId="4" applyFont="1" applyFill="1" applyBorder="1" applyAlignment="1">
      <alignment horizontal="center" vertical="center" textRotation="255"/>
    </xf>
    <xf numFmtId="0" fontId="23" fillId="9" borderId="25" xfId="4" applyFont="1" applyFill="1" applyBorder="1" applyAlignment="1">
      <alignment horizontal="center" vertical="center" textRotation="255" wrapText="1"/>
    </xf>
    <xf numFmtId="0" fontId="23" fillId="9" borderId="30" xfId="4" applyFont="1" applyFill="1" applyBorder="1" applyAlignment="1">
      <alignment horizontal="center" vertical="center" textRotation="255"/>
    </xf>
    <xf numFmtId="0" fontId="24" fillId="9" borderId="41" xfId="4" applyFont="1" applyFill="1" applyBorder="1" applyAlignment="1">
      <alignment horizontal="center" vertical="center" textRotation="255"/>
    </xf>
    <xf numFmtId="0" fontId="24" fillId="9" borderId="42" xfId="4" applyFont="1" applyFill="1" applyBorder="1" applyAlignment="1">
      <alignment horizontal="center" vertical="center" textRotation="255"/>
    </xf>
    <xf numFmtId="0" fontId="32" fillId="9" borderId="25" xfId="4" applyFont="1" applyFill="1" applyBorder="1" applyAlignment="1">
      <alignment horizontal="center" vertical="center" textRotation="255"/>
    </xf>
    <xf numFmtId="0" fontId="32" fillId="9" borderId="42" xfId="4" applyFont="1" applyFill="1" applyBorder="1" applyAlignment="1">
      <alignment horizontal="center" vertical="center" textRotation="255"/>
    </xf>
    <xf numFmtId="0" fontId="17" fillId="0" borderId="57" xfId="4" applyFont="1" applyBorder="1" applyAlignment="1" applyProtection="1">
      <alignment horizontal="left" vertical="center" wrapText="1"/>
      <protection locked="0"/>
    </xf>
    <xf numFmtId="0" fontId="17" fillId="0" borderId="6" xfId="4" applyFont="1" applyBorder="1" applyAlignment="1" applyProtection="1">
      <alignment horizontal="left" vertical="center" wrapText="1"/>
      <protection locked="0"/>
    </xf>
    <xf numFmtId="0" fontId="17" fillId="0" borderId="34" xfId="4" applyFont="1" applyBorder="1" applyAlignment="1" applyProtection="1">
      <alignment horizontal="left" vertical="center" wrapText="1"/>
      <protection locked="0"/>
    </xf>
    <xf numFmtId="0" fontId="17" fillId="0" borderId="55" xfId="4" applyFont="1" applyBorder="1" applyAlignment="1" applyProtection="1">
      <alignment horizontal="left" vertical="center" wrapText="1"/>
      <protection locked="0"/>
    </xf>
    <xf numFmtId="0" fontId="17" fillId="0" borderId="32" xfId="4" applyFont="1" applyBorder="1" applyAlignment="1" applyProtection="1">
      <alignment horizontal="left" vertical="center" wrapText="1"/>
      <protection locked="0"/>
    </xf>
    <xf numFmtId="0" fontId="17" fillId="0" borderId="56" xfId="4" applyFont="1" applyBorder="1" applyAlignment="1" applyProtection="1">
      <alignment horizontal="left" vertical="center" wrapText="1"/>
      <protection locked="0"/>
    </xf>
    <xf numFmtId="0" fontId="17" fillId="0" borderId="36" xfId="4" applyFont="1" applyBorder="1" applyAlignment="1" applyProtection="1">
      <alignment horizontal="left" vertical="center" wrapText="1"/>
      <protection locked="0"/>
    </xf>
    <xf numFmtId="0" fontId="17" fillId="0" borderId="58" xfId="4" applyFont="1" applyBorder="1" applyAlignment="1" applyProtection="1">
      <alignment horizontal="left" vertical="center" wrapText="1"/>
      <protection locked="0"/>
    </xf>
    <xf numFmtId="0" fontId="17" fillId="0" borderId="38" xfId="4" applyFont="1" applyBorder="1" applyAlignment="1" applyProtection="1">
      <alignment horizontal="left" vertical="center" wrapText="1"/>
      <protection locked="0"/>
    </xf>
    <xf numFmtId="0" fontId="17" fillId="0" borderId="40" xfId="4" applyFont="1" applyBorder="1" applyAlignment="1" applyProtection="1">
      <alignment horizontal="left" vertical="center" wrapText="1"/>
      <protection locked="0"/>
    </xf>
    <xf numFmtId="0" fontId="17" fillId="0" borderId="54" xfId="4" applyFont="1" applyBorder="1" applyAlignment="1" applyProtection="1">
      <alignment horizontal="left" vertical="center" wrapText="1"/>
      <protection locked="0"/>
    </xf>
    <xf numFmtId="0" fontId="17" fillId="0" borderId="27" xfId="4" applyFont="1" applyBorder="1" applyAlignment="1" applyProtection="1">
      <alignment horizontal="left" vertical="center" wrapText="1"/>
      <protection locked="0"/>
    </xf>
    <xf numFmtId="0" fontId="17" fillId="0" borderId="29" xfId="4" applyFont="1" applyBorder="1" applyAlignment="1" applyProtection="1">
      <alignment horizontal="left" vertical="center" wrapText="1"/>
      <protection locked="0"/>
    </xf>
    <xf numFmtId="0" fontId="17" fillId="0" borderId="45" xfId="4" applyFont="1" applyBorder="1" applyAlignment="1" applyProtection="1">
      <alignment horizontal="left" vertical="center" wrapText="1"/>
      <protection locked="0"/>
    </xf>
    <xf numFmtId="0" fontId="17" fillId="0" borderId="46" xfId="4" applyFont="1" applyBorder="1" applyAlignment="1" applyProtection="1">
      <alignment horizontal="left" vertical="center" wrapText="1"/>
      <protection locked="0"/>
    </xf>
    <xf numFmtId="0" fontId="17" fillId="0" borderId="47" xfId="4" applyFont="1" applyBorder="1" applyAlignment="1" applyProtection="1">
      <alignment horizontal="left" vertical="center" wrapText="1"/>
      <protection locked="0"/>
    </xf>
    <xf numFmtId="0" fontId="17" fillId="0" borderId="26" xfId="4" applyFont="1" applyBorder="1" applyAlignment="1" applyProtection="1">
      <alignment horizontal="left" vertical="center" wrapText="1"/>
      <protection locked="0"/>
    </xf>
    <xf numFmtId="0" fontId="17" fillId="0" borderId="37" xfId="4" applyFont="1" applyBorder="1" applyAlignment="1" applyProtection="1">
      <alignment horizontal="left" vertical="center" wrapText="1"/>
      <protection locked="0"/>
    </xf>
    <xf numFmtId="0" fontId="33" fillId="9" borderId="25" xfId="4" applyFont="1" applyFill="1" applyBorder="1" applyAlignment="1">
      <alignment horizontal="center" vertical="center" textRotation="255"/>
    </xf>
    <xf numFmtId="0" fontId="33" fillId="9" borderId="30" xfId="4" applyFont="1" applyFill="1" applyBorder="1" applyAlignment="1">
      <alignment horizontal="center" vertical="center" textRotation="255"/>
    </xf>
    <xf numFmtId="0" fontId="33" fillId="9" borderId="42" xfId="4" applyFont="1" applyFill="1" applyBorder="1" applyAlignment="1">
      <alignment horizontal="center" vertical="center" textRotation="255"/>
    </xf>
    <xf numFmtId="0" fontId="33" fillId="9" borderId="45" xfId="4" applyFont="1" applyFill="1" applyBorder="1" applyAlignment="1">
      <alignment horizontal="center" vertical="center" textRotation="255"/>
    </xf>
    <xf numFmtId="0" fontId="33" fillId="9" borderId="46" xfId="4" applyFont="1" applyFill="1" applyBorder="1" applyAlignment="1">
      <alignment horizontal="center" vertical="center" textRotation="255"/>
    </xf>
    <xf numFmtId="0" fontId="33" fillId="9" borderId="47" xfId="4" applyFont="1" applyFill="1" applyBorder="1" applyAlignment="1">
      <alignment horizontal="center" vertical="center" textRotation="255"/>
    </xf>
    <xf numFmtId="0" fontId="0" fillId="0" borderId="6" xfId="0" applyBorder="1" applyAlignment="1">
      <alignment horizontal="left" vertical="center" wrapText="1"/>
    </xf>
    <xf numFmtId="0" fontId="0" fillId="0" borderId="0" xfId="0" applyBorder="1" applyAlignment="1">
      <alignment horizontal="left" vertical="center" wrapText="1"/>
    </xf>
  </cellXfs>
  <cellStyles count="6">
    <cellStyle name="パーセント" xfId="1" builtinId="5"/>
    <cellStyle name="桁区切り" xfId="2" builtinId="6"/>
    <cellStyle name="標準" xfId="0" builtinId="0"/>
    <cellStyle name="標準 2" xfId="3"/>
    <cellStyle name="標準 3" xfId="4"/>
    <cellStyle name="標準_Sheet4" xfId="5"/>
  </cellStyles>
  <dxfs count="56">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9" defaultPivotStyle="PivotStyleLight16"/>
  <colors>
    <mruColors>
      <color rgb="FFE6FFFF"/>
      <color rgb="FFE6F8FA"/>
      <color rgb="FF000000"/>
      <color rgb="FF002E8A"/>
      <color rgb="FFFF7575"/>
      <color rgb="FFE4EBF4"/>
      <color rgb="FFDBE5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058518374241108"/>
          <c:y val="0.16076868685325157"/>
          <c:w val="0.61711969661872701"/>
          <c:h val="0.69762805080495838"/>
        </c:manualLayout>
      </c:layout>
      <c:radarChart>
        <c:radarStyle val="marker"/>
        <c:varyColors val="0"/>
        <c:ser>
          <c:idx val="0"/>
          <c:order val="0"/>
          <c:tx>
            <c:strRef>
              <c:f>'財務分析シート ver2'!$H$19</c:f>
              <c:strCache>
                <c:ptCount val="1"/>
              </c:strCache>
            </c:strRef>
          </c:tx>
          <c:spPr>
            <a:ln w="25400" cap="rnd">
              <a:solidFill>
                <a:schemeClr val="accent6"/>
              </a:solidFill>
              <a:round/>
            </a:ln>
            <a:effectLst/>
          </c:spPr>
          <c:marker>
            <c:symbol val="circle"/>
            <c:size val="7"/>
            <c:spPr>
              <a:solidFill>
                <a:schemeClr val="accent6"/>
              </a:solidFill>
              <a:ln w="9525">
                <a:solidFill>
                  <a:schemeClr val="accent6"/>
                </a:solidFill>
              </a:ln>
              <a:effectLst/>
            </c:spPr>
          </c:marker>
          <c:cat>
            <c:strRef>
              <c:f>'財務分析シート ver2'!$B$21:$B$26</c:f>
              <c:strCache>
                <c:ptCount val="6"/>
                <c:pt idx="0">
                  <c:v>①売上増加率</c:v>
                </c:pt>
                <c:pt idx="1">
                  <c:v>②営業利益率</c:v>
                </c:pt>
                <c:pt idx="2">
                  <c:v>③労働生産性</c:v>
                </c:pt>
                <c:pt idx="3">
                  <c:v>④EBITDA有利子負債倍率</c:v>
                </c:pt>
                <c:pt idx="4">
                  <c:v>⑤営業運転資本回転期間</c:v>
                </c:pt>
                <c:pt idx="5">
                  <c:v>⑥自己資本比率</c:v>
                </c:pt>
              </c:strCache>
            </c:strRef>
          </c:cat>
          <c:val>
            <c:numRef>
              <c:f>'財務分析シート ver2'!$H$21:$H$26</c:f>
              <c:numCache>
                <c:formatCode>General</c:formatCode>
                <c:ptCount val="6"/>
              </c:numCache>
            </c:numRef>
          </c:val>
        </c:ser>
        <c:ser>
          <c:idx val="3"/>
          <c:order val="1"/>
          <c:tx>
            <c:strRef>
              <c:f>入力シート!$O$4</c:f>
              <c:strCache>
                <c:ptCount val="1"/>
                <c:pt idx="0">
                  <c:v>2014年3月</c:v>
                </c:pt>
              </c:strCache>
            </c:strRef>
          </c:tx>
          <c:spPr>
            <a:ln w="25400">
              <a:solidFill>
                <a:schemeClr val="bg1">
                  <a:lumMod val="50000"/>
                </a:schemeClr>
              </a:solidFill>
              <a:prstDash val="sysDash"/>
            </a:ln>
          </c:spPr>
          <c:marker>
            <c:symbol val="diamond"/>
            <c:size val="7"/>
            <c:spPr>
              <a:solidFill>
                <a:schemeClr val="bg1">
                  <a:lumMod val="50000"/>
                </a:schemeClr>
              </a:solidFill>
              <a:ln>
                <a:solidFill>
                  <a:schemeClr val="tx1">
                    <a:lumMod val="65000"/>
                    <a:lumOff val="35000"/>
                  </a:schemeClr>
                </a:solidFill>
              </a:ln>
            </c:spPr>
          </c:marker>
          <c:val>
            <c:numRef>
              <c:f>入力シート!$P$6:$P$11</c:f>
              <c:numCache>
                <c:formatCode>General</c:formatCode>
                <c:ptCount val="6"/>
                <c:pt idx="0">
                  <c:v>2</c:v>
                </c:pt>
                <c:pt idx="1">
                  <c:v>2</c:v>
                </c:pt>
                <c:pt idx="2">
                  <c:v>2</c:v>
                </c:pt>
                <c:pt idx="3">
                  <c:v>2</c:v>
                </c:pt>
                <c:pt idx="4">
                  <c:v>3</c:v>
                </c:pt>
                <c:pt idx="5">
                  <c:v>3</c:v>
                </c:pt>
              </c:numCache>
            </c:numRef>
          </c:val>
        </c:ser>
        <c:ser>
          <c:idx val="4"/>
          <c:order val="2"/>
          <c:tx>
            <c:strRef>
              <c:f>入力シート!$M$4</c:f>
              <c:strCache>
                <c:ptCount val="1"/>
                <c:pt idx="0">
                  <c:v>2015年3月</c:v>
                </c:pt>
              </c:strCache>
            </c:strRef>
          </c:tx>
          <c:spPr>
            <a:ln w="25400">
              <a:solidFill>
                <a:srgbClr val="0070C0"/>
              </a:solidFill>
              <a:prstDash val="sysDash"/>
            </a:ln>
          </c:spPr>
          <c:marker>
            <c:symbol val="diamond"/>
            <c:size val="7"/>
            <c:spPr>
              <a:solidFill>
                <a:srgbClr val="0070C0"/>
              </a:solidFill>
              <a:ln>
                <a:solidFill>
                  <a:schemeClr val="bg1">
                    <a:lumMod val="65000"/>
                  </a:schemeClr>
                </a:solidFill>
              </a:ln>
            </c:spPr>
          </c:marker>
          <c:val>
            <c:numRef>
              <c:f>入力シート!$N$6:$N$11</c:f>
              <c:numCache>
                <c:formatCode>General</c:formatCode>
                <c:ptCount val="6"/>
                <c:pt idx="0">
                  <c:v>2</c:v>
                </c:pt>
                <c:pt idx="1">
                  <c:v>2</c:v>
                </c:pt>
                <c:pt idx="2">
                  <c:v>2</c:v>
                </c:pt>
                <c:pt idx="3">
                  <c:v>1</c:v>
                </c:pt>
                <c:pt idx="4">
                  <c:v>2</c:v>
                </c:pt>
                <c:pt idx="5">
                  <c:v>2</c:v>
                </c:pt>
              </c:numCache>
            </c:numRef>
          </c:val>
        </c:ser>
        <c:ser>
          <c:idx val="2"/>
          <c:order val="3"/>
          <c:tx>
            <c:strRef>
              <c:f>入力シート!$K$4</c:f>
              <c:strCache>
                <c:ptCount val="1"/>
                <c:pt idx="0">
                  <c:v>2016年3月</c:v>
                </c:pt>
              </c:strCache>
            </c:strRef>
          </c:tx>
          <c:spPr>
            <a:ln>
              <a:solidFill>
                <a:schemeClr val="accent6"/>
              </a:solidFill>
            </a:ln>
          </c:spPr>
          <c:marker>
            <c:symbol val="circle"/>
            <c:size val="7"/>
            <c:spPr>
              <a:solidFill>
                <a:srgbClr val="FF0000"/>
              </a:solidFill>
              <a:ln>
                <a:solidFill>
                  <a:schemeClr val="accent6"/>
                </a:solidFill>
              </a:ln>
            </c:spPr>
          </c:marker>
          <c:val>
            <c:numRef>
              <c:f>入力シート!$L$6:$L$11</c:f>
              <c:numCache>
                <c:formatCode>General</c:formatCode>
                <c:ptCount val="6"/>
                <c:pt idx="0">
                  <c:v>4</c:v>
                </c:pt>
                <c:pt idx="1">
                  <c:v>3</c:v>
                </c:pt>
                <c:pt idx="2">
                  <c:v>3</c:v>
                </c:pt>
                <c:pt idx="3">
                  <c:v>3</c:v>
                </c:pt>
                <c:pt idx="4">
                  <c:v>3</c:v>
                </c:pt>
                <c:pt idx="5">
                  <c:v>3</c:v>
                </c:pt>
              </c:numCache>
            </c:numRef>
          </c:val>
        </c:ser>
        <c:dLbls>
          <c:showLegendKey val="0"/>
          <c:showVal val="0"/>
          <c:showCatName val="0"/>
          <c:showSerName val="0"/>
          <c:showPercent val="0"/>
          <c:showBubbleSize val="0"/>
        </c:dLbls>
        <c:axId val="509866000"/>
        <c:axId val="509865608"/>
      </c:radarChart>
      <c:catAx>
        <c:axId val="509866000"/>
        <c:scaling>
          <c:orientation val="minMax"/>
        </c:scaling>
        <c:delete val="1"/>
        <c:axPos val="b"/>
        <c:majorGridlines>
          <c:spPr>
            <a:ln w="9525">
              <a:noFill/>
            </a:ln>
          </c:spPr>
        </c:majorGridlines>
        <c:numFmt formatCode="General" sourceLinked="1"/>
        <c:majorTickMark val="out"/>
        <c:minorTickMark val="none"/>
        <c:tickLblPos val="nextTo"/>
        <c:crossAx val="509865608"/>
        <c:crosses val="autoZero"/>
        <c:auto val="0"/>
        <c:lblAlgn val="ctr"/>
        <c:lblOffset val="100"/>
        <c:noMultiLvlLbl val="0"/>
      </c:catAx>
      <c:valAx>
        <c:axId val="509865608"/>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09866000"/>
        <c:crosses val="autoZero"/>
        <c:crossBetween val="between"/>
        <c:majorUnit val="1"/>
      </c:valAx>
      <c:spPr>
        <a:noFill/>
        <a:ln w="25400">
          <a:noFill/>
        </a:ln>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ja-JP"/>
    </a:p>
  </c:txPr>
  <c:printSettings>
    <c:headerFooter/>
    <c:pageMargins b="0.75000000000000022" l="0.70000000000000018" r="0.70000000000000018" t="0.75000000000000022" header="0.3000000000000001" footer="0.3000000000000001"/>
    <c:pageSetup orientation="portrait"/>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3.gif"/><Relationship Id="rId2" Type="http://schemas.openxmlformats.org/officeDocument/2006/relationships/image" Target="../media/image2.jpe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3.gif"/><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gif"/><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11</xdr:col>
      <xdr:colOff>38156</xdr:colOff>
      <xdr:row>2</xdr:row>
      <xdr:rowOff>35304</xdr:rowOff>
    </xdr:from>
    <xdr:to>
      <xdr:col>21</xdr:col>
      <xdr:colOff>73891</xdr:colOff>
      <xdr:row>27</xdr:row>
      <xdr:rowOff>293303</xdr:rowOff>
    </xdr:to>
    <xdr:graphicFrame macro="">
      <xdr:nvGraphicFramePr>
        <xdr:cNvPr id="2"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13562</xdr:colOff>
      <xdr:row>0</xdr:row>
      <xdr:rowOff>101661</xdr:rowOff>
    </xdr:from>
    <xdr:to>
      <xdr:col>6</xdr:col>
      <xdr:colOff>112054</xdr:colOff>
      <xdr:row>2</xdr:row>
      <xdr:rowOff>100192</xdr:rowOff>
    </xdr:to>
    <xdr:pic>
      <xdr:nvPicPr>
        <xdr:cNvPr id="3" name="図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15268" y="101661"/>
          <a:ext cx="2911168" cy="794149"/>
        </a:xfrm>
        <a:prstGeom prst="rect">
          <a:avLst/>
        </a:prstGeom>
      </xdr:spPr>
    </xdr:pic>
    <xdr:clientData/>
  </xdr:twoCellAnchor>
  <xdr:twoCellAnchor>
    <xdr:from>
      <xdr:col>11</xdr:col>
      <xdr:colOff>30201</xdr:colOff>
      <xdr:row>0</xdr:row>
      <xdr:rowOff>119527</xdr:rowOff>
    </xdr:from>
    <xdr:to>
      <xdr:col>21</xdr:col>
      <xdr:colOff>65936</xdr:colOff>
      <xdr:row>1</xdr:row>
      <xdr:rowOff>374615</xdr:rowOff>
    </xdr:to>
    <xdr:sp macro="" textlink="">
      <xdr:nvSpPr>
        <xdr:cNvPr id="4" name="テキスト ボックス 3"/>
        <xdr:cNvSpPr txBox="1"/>
      </xdr:nvSpPr>
      <xdr:spPr>
        <a:xfrm>
          <a:off x="5184907" y="119527"/>
          <a:ext cx="5112000" cy="636088"/>
        </a:xfrm>
        <a:prstGeom prst="rect">
          <a:avLst/>
        </a:prstGeom>
        <a:solidFill>
          <a:schemeClr val="bg1"/>
        </a:solid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0">
              <a:solidFill>
                <a:sysClr val="windowText" lastClr="000000"/>
              </a:solidFill>
              <a:latin typeface="Meiryo UI" panose="020B0604030504040204" pitchFamily="50" charset="-128"/>
              <a:ea typeface="Meiryo UI" panose="020B0604030504040204" pitchFamily="50" charset="-128"/>
            </a:rPr>
            <a:t>財　　務　　分　　析　　結　　果</a:t>
          </a:r>
        </a:p>
      </xdr:txBody>
    </xdr:sp>
    <xdr:clientData/>
  </xdr:twoCellAnchor>
  <xdr:twoCellAnchor editAs="oneCell">
    <xdr:from>
      <xdr:col>1</xdr:col>
      <xdr:colOff>1461</xdr:colOff>
      <xdr:row>41</xdr:row>
      <xdr:rowOff>123264</xdr:rowOff>
    </xdr:from>
    <xdr:to>
      <xdr:col>3</xdr:col>
      <xdr:colOff>101311</xdr:colOff>
      <xdr:row>43</xdr:row>
      <xdr:rowOff>150326</xdr:rowOff>
    </xdr:to>
    <xdr:pic>
      <xdr:nvPicPr>
        <xdr:cNvPr id="5" name="図 4" descr="経済産業省"/>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3167" y="6958852"/>
          <a:ext cx="1758320" cy="442800"/>
        </a:xfrm>
        <a:prstGeom prst="rect">
          <a:avLst/>
        </a:prstGeom>
        <a:solidFill>
          <a:sysClr val="window" lastClr="FFFFFF"/>
        </a:solidFill>
        <a:extLst/>
      </xdr:spPr>
    </xdr:pic>
    <xdr:clientData/>
  </xdr:twoCellAnchor>
</xdr:wsDr>
</file>

<file path=xl/drawings/drawing2.xml><?xml version="1.0" encoding="utf-8"?>
<c:userShapes xmlns:c="http://schemas.openxmlformats.org/drawingml/2006/chart">
  <cdr:relSizeAnchor xmlns:cdr="http://schemas.openxmlformats.org/drawingml/2006/chartDrawing">
    <cdr:from>
      <cdr:x>0.77695</cdr:x>
      <cdr:y>0.35778</cdr:y>
    </cdr:from>
    <cdr:to>
      <cdr:x>0.99746</cdr:x>
      <cdr:y>0.4042</cdr:y>
    </cdr:to>
    <cdr:sp macro="" textlink="">
      <cdr:nvSpPr>
        <cdr:cNvPr id="2" name="正方形/長方形 1"/>
        <cdr:cNvSpPr/>
      </cdr:nvSpPr>
      <cdr:spPr>
        <a:xfrm xmlns:a="http://schemas.openxmlformats.org/drawingml/2006/main">
          <a:off x="2528996" y="1030187"/>
          <a:ext cx="717768" cy="133672"/>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ctr" anchorCtr="0"/>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kumimoji="1" lang="ja-JP" altLang="en-US" sz="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②営業利益率</a:t>
          </a:r>
        </a:p>
      </cdr:txBody>
    </cdr:sp>
  </cdr:relSizeAnchor>
  <cdr:relSizeAnchor xmlns:cdr="http://schemas.openxmlformats.org/drawingml/2006/chartDrawing">
    <cdr:from>
      <cdr:x>0.77523</cdr:x>
      <cdr:y>0.69571</cdr:y>
    </cdr:from>
    <cdr:to>
      <cdr:x>0.99574</cdr:x>
      <cdr:y>0.75828</cdr:y>
    </cdr:to>
    <cdr:sp macro="" textlink="">
      <cdr:nvSpPr>
        <cdr:cNvPr id="3" name="正方形/長方形 2"/>
        <cdr:cNvSpPr/>
      </cdr:nvSpPr>
      <cdr:spPr>
        <a:xfrm xmlns:a="http://schemas.openxmlformats.org/drawingml/2006/main">
          <a:off x="2523410" y="2003233"/>
          <a:ext cx="717768" cy="180164"/>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ctr" anchorCtr="0"/>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kumimoji="1" lang="ja-JP" altLang="en-US" sz="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③労働生産性</a:t>
          </a:r>
        </a:p>
      </cdr:txBody>
    </cdr:sp>
  </cdr:relSizeAnchor>
  <cdr:relSizeAnchor xmlns:cdr="http://schemas.openxmlformats.org/drawingml/2006/chartDrawing">
    <cdr:from>
      <cdr:x>0.30983</cdr:x>
      <cdr:y>0.92334</cdr:y>
    </cdr:from>
    <cdr:to>
      <cdr:x>0.69572</cdr:x>
      <cdr:y>0.98879</cdr:y>
    </cdr:to>
    <cdr:sp macro="" textlink="">
      <cdr:nvSpPr>
        <cdr:cNvPr id="4" name="正方形/長方形 3"/>
        <cdr:cNvSpPr/>
      </cdr:nvSpPr>
      <cdr:spPr>
        <a:xfrm xmlns:a="http://schemas.openxmlformats.org/drawingml/2006/main">
          <a:off x="1008523" y="2658655"/>
          <a:ext cx="1256093" cy="188457"/>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ctr" anchorCtr="0"/>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kumimoji="1" lang="ja-JP" altLang="en-US" sz="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④</a:t>
          </a:r>
          <a:r>
            <a:rPr kumimoji="1" lang="en-US" altLang="ja-JP" sz="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EBITDA</a:t>
          </a:r>
          <a:r>
            <a:rPr kumimoji="1" lang="ja-JP" altLang="en-US" sz="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有利子負債倍率</a:t>
          </a:r>
        </a:p>
      </cdr:txBody>
    </cdr:sp>
  </cdr:relSizeAnchor>
  <cdr:relSizeAnchor xmlns:cdr="http://schemas.openxmlformats.org/drawingml/2006/chartDrawing">
    <cdr:from>
      <cdr:x>0</cdr:x>
      <cdr:y>0.72619</cdr:y>
    </cdr:from>
    <cdr:to>
      <cdr:x>0.25437</cdr:x>
      <cdr:y>0.79164</cdr:y>
    </cdr:to>
    <cdr:sp macro="" textlink="">
      <cdr:nvSpPr>
        <cdr:cNvPr id="5" name="正方形/長方形 4"/>
        <cdr:cNvSpPr/>
      </cdr:nvSpPr>
      <cdr:spPr>
        <a:xfrm xmlns:a="http://schemas.openxmlformats.org/drawingml/2006/main">
          <a:off x="0" y="2121524"/>
          <a:ext cx="828000" cy="19121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ctr" anchorCtr="0"/>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lnSpc>
              <a:spcPts val="1080"/>
            </a:lnSpc>
          </a:pPr>
          <a:r>
            <a:rPr kumimoji="1" lang="ja-JP" altLang="en-US" sz="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⑤営業運転資本</a:t>
          </a:r>
          <a:endParaRPr kumimoji="1" lang="en-US" altLang="ja-JP" sz="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xmlns:a="http://schemas.openxmlformats.org/drawingml/2006/main">
          <a:pPr algn="ctr">
            <a:lnSpc>
              <a:spcPts val="1080"/>
            </a:lnSpc>
          </a:pPr>
          <a:r>
            <a:rPr kumimoji="1" lang="ja-JP" altLang="en-US" sz="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回転期間</a:t>
          </a:r>
        </a:p>
      </cdr:txBody>
    </cdr:sp>
  </cdr:relSizeAnchor>
  <cdr:relSizeAnchor xmlns:cdr="http://schemas.openxmlformats.org/drawingml/2006/chartDrawing">
    <cdr:from>
      <cdr:x>0.80391</cdr:x>
      <cdr:y>0.30616</cdr:y>
    </cdr:from>
    <cdr:to>
      <cdr:x>0.9724</cdr:x>
      <cdr:y>0.35226</cdr:y>
    </cdr:to>
    <cdr:sp macro="" textlink="">
      <cdr:nvSpPr>
        <cdr:cNvPr id="7" name="正方形/長方形 6"/>
        <cdr:cNvSpPr/>
      </cdr:nvSpPr>
      <cdr:spPr>
        <a:xfrm xmlns:a="http://schemas.openxmlformats.org/drawingml/2006/main">
          <a:off x="2616773" y="881560"/>
          <a:ext cx="548424" cy="132745"/>
        </a:xfrm>
        <a:prstGeom xmlns:a="http://schemas.openxmlformats.org/drawingml/2006/main" prst="rect">
          <a:avLst/>
        </a:prstGeom>
        <a:solidFill xmlns:a="http://schemas.openxmlformats.org/drawingml/2006/main">
          <a:schemeClr val="accent3"/>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ctr" anchorCtr="0"/>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kumimoji="1" lang="ja-JP" altLang="en-US" sz="800" b="1">
              <a:latin typeface="Meiryo UI" panose="020B0604030504040204" pitchFamily="50" charset="-128"/>
              <a:ea typeface="Meiryo UI" panose="020B0604030504040204" pitchFamily="50" charset="-128"/>
              <a:cs typeface="Meiryo UI" panose="020B0604030504040204" pitchFamily="50" charset="-128"/>
            </a:rPr>
            <a:t>収益性</a:t>
          </a:r>
        </a:p>
      </cdr:txBody>
    </cdr:sp>
  </cdr:relSizeAnchor>
  <cdr:relSizeAnchor xmlns:cdr="http://schemas.openxmlformats.org/drawingml/2006/chartDrawing">
    <cdr:from>
      <cdr:x>0.03751</cdr:x>
      <cdr:y>0.2994</cdr:y>
    </cdr:from>
    <cdr:to>
      <cdr:x>0.21621</cdr:x>
      <cdr:y>0.3455</cdr:y>
    </cdr:to>
    <cdr:sp macro="" textlink="">
      <cdr:nvSpPr>
        <cdr:cNvPr id="8" name="正方形/長方形 7"/>
        <cdr:cNvSpPr/>
      </cdr:nvSpPr>
      <cdr:spPr>
        <a:xfrm xmlns:a="http://schemas.openxmlformats.org/drawingml/2006/main">
          <a:off x="122085" y="874685"/>
          <a:ext cx="581683" cy="134685"/>
        </a:xfrm>
        <a:prstGeom xmlns:a="http://schemas.openxmlformats.org/drawingml/2006/main" prst="rect">
          <a:avLst/>
        </a:prstGeom>
        <a:solidFill xmlns:a="http://schemas.openxmlformats.org/drawingml/2006/main">
          <a:schemeClr val="accent3"/>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ctr" anchorCtr="0"/>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kumimoji="1" lang="ja-JP" altLang="en-US" sz="800" b="1">
              <a:latin typeface="Meiryo UI" panose="020B0604030504040204" pitchFamily="50" charset="-128"/>
              <a:ea typeface="Meiryo UI" panose="020B0604030504040204" pitchFamily="50" charset="-128"/>
              <a:cs typeface="Meiryo UI" panose="020B0604030504040204" pitchFamily="50" charset="-128"/>
            </a:rPr>
            <a:t>安全性</a:t>
          </a:r>
        </a:p>
      </cdr:txBody>
    </cdr:sp>
  </cdr:relSizeAnchor>
  <cdr:relSizeAnchor xmlns:cdr="http://schemas.openxmlformats.org/drawingml/2006/chartDrawing">
    <cdr:from>
      <cdr:x>0</cdr:x>
      <cdr:y>0.35635</cdr:y>
    </cdr:from>
    <cdr:to>
      <cdr:x>0.24774</cdr:x>
      <cdr:y>0.39839</cdr:y>
    </cdr:to>
    <cdr:sp macro="" textlink="">
      <cdr:nvSpPr>
        <cdr:cNvPr id="9" name="正方形/長方形 8"/>
        <cdr:cNvSpPr/>
      </cdr:nvSpPr>
      <cdr:spPr>
        <a:xfrm xmlns:a="http://schemas.openxmlformats.org/drawingml/2006/main">
          <a:off x="0" y="1041073"/>
          <a:ext cx="806400" cy="122795"/>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ctr" anchorCtr="0"/>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kumimoji="1" lang="ja-JP" altLang="en-US" sz="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⑥自己資本比率</a:t>
          </a:r>
        </a:p>
      </cdr:txBody>
    </cdr:sp>
  </cdr:relSizeAnchor>
  <cdr:relSizeAnchor xmlns:cdr="http://schemas.openxmlformats.org/drawingml/2006/chartDrawing">
    <cdr:from>
      <cdr:x>0.03768</cdr:x>
      <cdr:y>0.64616</cdr:y>
    </cdr:from>
    <cdr:to>
      <cdr:x>0.21638</cdr:x>
      <cdr:y>0.69083</cdr:y>
    </cdr:to>
    <cdr:sp macro="" textlink="">
      <cdr:nvSpPr>
        <cdr:cNvPr id="10" name="正方形/長方形 9"/>
        <cdr:cNvSpPr/>
      </cdr:nvSpPr>
      <cdr:spPr>
        <a:xfrm xmlns:a="http://schemas.openxmlformats.org/drawingml/2006/main">
          <a:off x="122649" y="1887743"/>
          <a:ext cx="581682" cy="130498"/>
        </a:xfrm>
        <a:prstGeom xmlns:a="http://schemas.openxmlformats.org/drawingml/2006/main" prst="rect">
          <a:avLst/>
        </a:prstGeom>
        <a:solidFill xmlns:a="http://schemas.openxmlformats.org/drawingml/2006/main">
          <a:schemeClr val="accent3"/>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ctr" anchorCtr="0"/>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kumimoji="1" lang="ja-JP" altLang="en-US" sz="800" b="1">
              <a:latin typeface="Meiryo UI" panose="020B0604030504040204" pitchFamily="50" charset="-128"/>
              <a:ea typeface="Meiryo UI" panose="020B0604030504040204" pitchFamily="50" charset="-128"/>
              <a:cs typeface="Meiryo UI" panose="020B0604030504040204" pitchFamily="50" charset="-128"/>
            </a:rPr>
            <a:t>効率性</a:t>
          </a:r>
        </a:p>
      </cdr:txBody>
    </cdr:sp>
  </cdr:relSizeAnchor>
  <cdr:relSizeAnchor xmlns:cdr="http://schemas.openxmlformats.org/drawingml/2006/chartDrawing">
    <cdr:from>
      <cdr:x>0.80491</cdr:x>
      <cdr:y>0.65014</cdr:y>
    </cdr:from>
    <cdr:to>
      <cdr:x>0.97339</cdr:x>
      <cdr:y>0.69624</cdr:y>
    </cdr:to>
    <cdr:sp macro="" textlink="">
      <cdr:nvSpPr>
        <cdr:cNvPr id="11" name="正方形/長方形 10"/>
        <cdr:cNvSpPr/>
      </cdr:nvSpPr>
      <cdr:spPr>
        <a:xfrm xmlns:a="http://schemas.openxmlformats.org/drawingml/2006/main">
          <a:off x="2620017" y="1872014"/>
          <a:ext cx="548425" cy="132745"/>
        </a:xfrm>
        <a:prstGeom xmlns:a="http://schemas.openxmlformats.org/drawingml/2006/main" prst="rect">
          <a:avLst/>
        </a:prstGeom>
        <a:solidFill xmlns:a="http://schemas.openxmlformats.org/drawingml/2006/main">
          <a:schemeClr val="accent3"/>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ctr" anchorCtr="0"/>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kumimoji="1" lang="ja-JP" altLang="en-US" sz="800" b="1">
              <a:latin typeface="Meiryo UI" panose="020B0604030504040204" pitchFamily="50" charset="-128"/>
              <a:ea typeface="Meiryo UI" panose="020B0604030504040204" pitchFamily="50" charset="-128"/>
              <a:cs typeface="Meiryo UI" panose="020B0604030504040204" pitchFamily="50" charset="-128"/>
            </a:rPr>
            <a:t>生産性</a:t>
          </a:r>
        </a:p>
      </cdr:txBody>
    </cdr:sp>
  </cdr:relSizeAnchor>
  <cdr:relSizeAnchor xmlns:cdr="http://schemas.openxmlformats.org/drawingml/2006/chartDrawing">
    <cdr:from>
      <cdr:x>0.42159</cdr:x>
      <cdr:y>0.88844</cdr:y>
    </cdr:from>
    <cdr:to>
      <cdr:x>0.58697</cdr:x>
      <cdr:y>0.93324</cdr:y>
    </cdr:to>
    <cdr:sp macro="" textlink="">
      <cdr:nvSpPr>
        <cdr:cNvPr id="13" name="正方形/長方形 12"/>
        <cdr:cNvSpPr/>
      </cdr:nvSpPr>
      <cdr:spPr>
        <a:xfrm xmlns:a="http://schemas.openxmlformats.org/drawingml/2006/main">
          <a:off x="1372305" y="2558169"/>
          <a:ext cx="538325" cy="128995"/>
        </a:xfrm>
        <a:prstGeom xmlns:a="http://schemas.openxmlformats.org/drawingml/2006/main" prst="rect">
          <a:avLst/>
        </a:prstGeom>
        <a:solidFill xmlns:a="http://schemas.openxmlformats.org/drawingml/2006/main">
          <a:schemeClr val="accent3"/>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ctr" anchorCtr="0"/>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kumimoji="1" lang="ja-JP" altLang="en-US" sz="800" b="1">
              <a:latin typeface="Meiryo UI" panose="020B0604030504040204" pitchFamily="50" charset="-128"/>
              <a:ea typeface="Meiryo UI" panose="020B0604030504040204" pitchFamily="50" charset="-128"/>
              <a:cs typeface="Meiryo UI" panose="020B0604030504040204" pitchFamily="50" charset="-128"/>
            </a:rPr>
            <a:t>健全性</a:t>
          </a:r>
        </a:p>
      </cdr:txBody>
    </cdr:sp>
  </cdr:relSizeAnchor>
  <cdr:relSizeAnchor xmlns:cdr="http://schemas.openxmlformats.org/drawingml/2006/chartDrawing">
    <cdr:from>
      <cdr:x>0.37059</cdr:x>
      <cdr:y>0.0349</cdr:y>
    </cdr:from>
    <cdr:to>
      <cdr:x>0.6139</cdr:x>
      <cdr:y>0.0799</cdr:y>
    </cdr:to>
    <cdr:sp macro="" textlink="">
      <cdr:nvSpPr>
        <cdr:cNvPr id="15" name="正方形/長方形 14"/>
        <cdr:cNvSpPr/>
      </cdr:nvSpPr>
      <cdr:spPr>
        <a:xfrm xmlns:a="http://schemas.openxmlformats.org/drawingml/2006/main">
          <a:off x="1206273" y="101964"/>
          <a:ext cx="792000" cy="131460"/>
        </a:xfrm>
        <a:prstGeom xmlns:a="http://schemas.openxmlformats.org/drawingml/2006/main" prst="rect">
          <a:avLst/>
        </a:prstGeom>
        <a:solidFill xmlns:a="http://schemas.openxmlformats.org/drawingml/2006/main">
          <a:schemeClr val="accent3"/>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ctr" anchorCtr="0"/>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kumimoji="1" lang="ja-JP" altLang="en-US" sz="800" b="1">
              <a:latin typeface="Meiryo UI" panose="020B0604030504040204" pitchFamily="50" charset="-128"/>
              <a:ea typeface="Meiryo UI" panose="020B0604030504040204" pitchFamily="50" charset="-128"/>
              <a:cs typeface="Meiryo UI" panose="020B0604030504040204" pitchFamily="50" charset="-128"/>
            </a:rPr>
            <a:t>売上持続性</a:t>
          </a:r>
        </a:p>
      </cdr:txBody>
    </cdr:sp>
  </cdr:relSizeAnchor>
  <cdr:relSizeAnchor xmlns:cdr="http://schemas.openxmlformats.org/drawingml/2006/chartDrawing">
    <cdr:from>
      <cdr:x>0.38386</cdr:x>
      <cdr:y>0.08201</cdr:y>
    </cdr:from>
    <cdr:to>
      <cdr:x>0.60492</cdr:x>
      <cdr:y>0.1293</cdr:y>
    </cdr:to>
    <cdr:sp macro="" textlink="">
      <cdr:nvSpPr>
        <cdr:cNvPr id="16" name="正方形/長方形 15"/>
        <cdr:cNvSpPr/>
      </cdr:nvSpPr>
      <cdr:spPr>
        <a:xfrm xmlns:a="http://schemas.openxmlformats.org/drawingml/2006/main">
          <a:off x="1249490" y="239586"/>
          <a:ext cx="719554" cy="138151"/>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ctr" anchorCtr="0"/>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kumimoji="1" lang="ja-JP" altLang="en-US" sz="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①売上増加率</a:t>
          </a:r>
        </a:p>
      </cdr:txBody>
    </cdr:sp>
  </cdr:relSizeAnchor>
  <cdr:relSizeAnchor xmlns:cdr="http://schemas.openxmlformats.org/drawingml/2006/chartDrawing">
    <cdr:from>
      <cdr:x>0.74969</cdr:x>
      <cdr:y>0.0303</cdr:y>
    </cdr:from>
    <cdr:to>
      <cdr:x>0.99002</cdr:x>
      <cdr:y>0.21759</cdr:y>
    </cdr:to>
    <cdr:pic>
      <cdr:nvPicPr>
        <cdr:cNvPr id="6"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3832412" y="123265"/>
          <a:ext cx="1228571" cy="761905"/>
        </a:xfrm>
        <a:prstGeom xmlns:a="http://schemas.openxmlformats.org/drawingml/2006/main" prst="rect">
          <a:avLst/>
        </a:prstGeom>
      </cdr:spPr>
    </cdr:pic>
  </cdr:relSizeAnchor>
</c:userShapes>
</file>

<file path=xl/drawings/drawing3.xml><?xml version="1.0" encoding="utf-8"?>
<xdr:wsDr xmlns:xdr="http://schemas.openxmlformats.org/drawingml/2006/spreadsheetDrawing" xmlns:a="http://schemas.openxmlformats.org/drawingml/2006/main">
  <xdr:twoCellAnchor>
    <xdr:from>
      <xdr:col>1</xdr:col>
      <xdr:colOff>224118</xdr:colOff>
      <xdr:row>16</xdr:row>
      <xdr:rowOff>44825</xdr:rowOff>
    </xdr:from>
    <xdr:to>
      <xdr:col>1</xdr:col>
      <xdr:colOff>440118</xdr:colOff>
      <xdr:row>16</xdr:row>
      <xdr:rowOff>152825</xdr:rowOff>
    </xdr:to>
    <xdr:sp macro="" textlink="">
      <xdr:nvSpPr>
        <xdr:cNvPr id="4" name="正方形/長方形 3"/>
        <xdr:cNvSpPr/>
      </xdr:nvSpPr>
      <xdr:spPr>
        <a:xfrm>
          <a:off x="381000" y="2935943"/>
          <a:ext cx="216000" cy="10800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22412</xdr:colOff>
      <xdr:row>10</xdr:row>
      <xdr:rowOff>67235</xdr:rowOff>
    </xdr:from>
    <xdr:to>
      <xdr:col>4</xdr:col>
      <xdr:colOff>769844</xdr:colOff>
      <xdr:row>11</xdr:row>
      <xdr:rowOff>345701</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9294" y="1983441"/>
          <a:ext cx="3504079" cy="4577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28574</xdr:colOff>
      <xdr:row>0</xdr:row>
      <xdr:rowOff>28575</xdr:rowOff>
    </xdr:from>
    <xdr:to>
      <xdr:col>8</xdr:col>
      <xdr:colOff>398316</xdr:colOff>
      <xdr:row>4</xdr:row>
      <xdr:rowOff>9525</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8599" y="28575"/>
          <a:ext cx="3293917" cy="895350"/>
        </a:xfrm>
        <a:prstGeom prst="rect">
          <a:avLst/>
        </a:prstGeom>
      </xdr:spPr>
    </xdr:pic>
    <xdr:clientData/>
  </xdr:twoCellAnchor>
  <xdr:twoCellAnchor editAs="oneCell">
    <xdr:from>
      <xdr:col>0</xdr:col>
      <xdr:colOff>192342</xdr:colOff>
      <xdr:row>32</xdr:row>
      <xdr:rowOff>202795</xdr:rowOff>
    </xdr:from>
    <xdr:to>
      <xdr:col>5</xdr:col>
      <xdr:colOff>71398</xdr:colOff>
      <xdr:row>34</xdr:row>
      <xdr:rowOff>222998</xdr:rowOff>
    </xdr:to>
    <xdr:pic>
      <xdr:nvPicPr>
        <xdr:cNvPr id="3" name="図 2" descr="経済産業省"/>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2342" y="7775170"/>
          <a:ext cx="1869781" cy="4774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28575</xdr:colOff>
      <xdr:row>20</xdr:row>
      <xdr:rowOff>95250</xdr:rowOff>
    </xdr:from>
    <xdr:to>
      <xdr:col>10</xdr:col>
      <xdr:colOff>152400</xdr:colOff>
      <xdr:row>20</xdr:row>
      <xdr:rowOff>104775</xdr:rowOff>
    </xdr:to>
    <xdr:cxnSp macro="">
      <xdr:nvCxnSpPr>
        <xdr:cNvPr id="4" name="直線矢印コネクタ 3"/>
        <xdr:cNvCxnSpPr/>
      </xdr:nvCxnSpPr>
      <xdr:spPr>
        <a:xfrm flipV="1">
          <a:off x="2019300" y="4924425"/>
          <a:ext cx="2114550" cy="9525"/>
        </a:xfrm>
        <a:prstGeom prst="straightConnector1">
          <a:avLst/>
        </a:prstGeom>
        <a:ln w="38100">
          <a:solidFill>
            <a:schemeClr val="tx2"/>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352425</xdr:colOff>
      <xdr:row>21</xdr:row>
      <xdr:rowOff>171450</xdr:rowOff>
    </xdr:from>
    <xdr:to>
      <xdr:col>10</xdr:col>
      <xdr:colOff>161925</xdr:colOff>
      <xdr:row>22</xdr:row>
      <xdr:rowOff>200025</xdr:rowOff>
    </xdr:to>
    <xdr:cxnSp macro="">
      <xdr:nvCxnSpPr>
        <xdr:cNvPr id="5" name="カギ線コネクタ 4"/>
        <xdr:cNvCxnSpPr/>
      </xdr:nvCxnSpPr>
      <xdr:spPr>
        <a:xfrm flipV="1">
          <a:off x="3048000" y="5229225"/>
          <a:ext cx="1095375" cy="257175"/>
        </a:xfrm>
        <a:prstGeom prst="bentConnector3">
          <a:avLst>
            <a:gd name="adj1" fmla="val 435"/>
          </a:avLst>
        </a:prstGeom>
        <a:ln w="38100">
          <a:solidFill>
            <a:schemeClr val="tx2"/>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9525</xdr:colOff>
      <xdr:row>21</xdr:row>
      <xdr:rowOff>95250</xdr:rowOff>
    </xdr:from>
    <xdr:to>
      <xdr:col>17</xdr:col>
      <xdr:colOff>104775</xdr:colOff>
      <xdr:row>22</xdr:row>
      <xdr:rowOff>209550</xdr:rowOff>
    </xdr:to>
    <xdr:cxnSp macro="">
      <xdr:nvCxnSpPr>
        <xdr:cNvPr id="6" name="カギ線コネクタ 5"/>
        <xdr:cNvCxnSpPr/>
      </xdr:nvCxnSpPr>
      <xdr:spPr>
        <a:xfrm>
          <a:off x="5981700" y="5153025"/>
          <a:ext cx="800100" cy="342900"/>
        </a:xfrm>
        <a:prstGeom prst="bentConnector3">
          <a:avLst>
            <a:gd name="adj1" fmla="val 100000"/>
          </a:avLst>
        </a:prstGeom>
        <a:ln w="38100">
          <a:solidFill>
            <a:schemeClr val="tx2"/>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381000</xdr:colOff>
      <xdr:row>20</xdr:row>
      <xdr:rowOff>133350</xdr:rowOff>
    </xdr:from>
    <xdr:to>
      <xdr:col>21</xdr:col>
      <xdr:colOff>9525</xdr:colOff>
      <xdr:row>22</xdr:row>
      <xdr:rowOff>209549</xdr:rowOff>
    </xdr:to>
    <xdr:cxnSp macro="">
      <xdr:nvCxnSpPr>
        <xdr:cNvPr id="7" name="カギ線コネクタ 6"/>
        <xdr:cNvCxnSpPr/>
      </xdr:nvCxnSpPr>
      <xdr:spPr>
        <a:xfrm flipV="1">
          <a:off x="7486650" y="4962525"/>
          <a:ext cx="685800" cy="533399"/>
        </a:xfrm>
        <a:prstGeom prst="bentConnector3">
          <a:avLst>
            <a:gd name="adj1" fmla="val 0"/>
          </a:avLst>
        </a:prstGeom>
        <a:ln w="38100">
          <a:solidFill>
            <a:schemeClr val="tx2"/>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28574</xdr:colOff>
      <xdr:row>0</xdr:row>
      <xdr:rowOff>28575</xdr:rowOff>
    </xdr:from>
    <xdr:to>
      <xdr:col>7</xdr:col>
      <xdr:colOff>62139</xdr:colOff>
      <xdr:row>4</xdr:row>
      <xdr:rowOff>9525</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4799" y="28575"/>
          <a:ext cx="3291115" cy="895350"/>
        </a:xfrm>
        <a:prstGeom prst="rect">
          <a:avLst/>
        </a:prstGeom>
      </xdr:spPr>
    </xdr:pic>
    <xdr:clientData/>
  </xdr:twoCellAnchor>
  <xdr:twoCellAnchor editAs="oneCell">
    <xdr:from>
      <xdr:col>1</xdr:col>
      <xdr:colOff>78043</xdr:colOff>
      <xdr:row>36</xdr:row>
      <xdr:rowOff>26863</xdr:rowOff>
    </xdr:from>
    <xdr:to>
      <xdr:col>4</xdr:col>
      <xdr:colOff>659147</xdr:colOff>
      <xdr:row>38</xdr:row>
      <xdr:rowOff>47065</xdr:rowOff>
    </xdr:to>
    <xdr:pic>
      <xdr:nvPicPr>
        <xdr:cNvPr id="3" name="図 2" descr="経済産業省"/>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4268" y="8656513"/>
          <a:ext cx="1866979" cy="4774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280147</xdr:colOff>
      <xdr:row>29</xdr:row>
      <xdr:rowOff>83484</xdr:rowOff>
    </xdr:from>
    <xdr:to>
      <xdr:col>24</xdr:col>
      <xdr:colOff>168088</xdr:colOff>
      <xdr:row>29</xdr:row>
      <xdr:rowOff>330014</xdr:rowOff>
    </xdr:to>
    <xdr:sp macro="" textlink="">
      <xdr:nvSpPr>
        <xdr:cNvPr id="4" name="二等辺三角形 3"/>
        <xdr:cNvSpPr/>
      </xdr:nvSpPr>
      <xdr:spPr>
        <a:xfrm flipV="1">
          <a:off x="3509122" y="6712884"/>
          <a:ext cx="7403166" cy="246530"/>
        </a:xfrm>
        <a:prstGeom prst="triangle">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p>
      </xdr:txBody>
    </xdr:sp>
    <xdr:clientData/>
  </xdr:twoCellAnchor>
  <xdr:twoCellAnchor>
    <xdr:from>
      <xdr:col>12</xdr:col>
      <xdr:colOff>246529</xdr:colOff>
      <xdr:row>34</xdr:row>
      <xdr:rowOff>159530</xdr:rowOff>
    </xdr:from>
    <xdr:to>
      <xdr:col>20</xdr:col>
      <xdr:colOff>347381</xdr:colOff>
      <xdr:row>34</xdr:row>
      <xdr:rowOff>159530</xdr:rowOff>
    </xdr:to>
    <xdr:cxnSp macro="">
      <xdr:nvCxnSpPr>
        <xdr:cNvPr id="5" name="直線コネクタ 4"/>
        <xdr:cNvCxnSpPr/>
      </xdr:nvCxnSpPr>
      <xdr:spPr>
        <a:xfrm>
          <a:off x="5618629" y="8122430"/>
          <a:ext cx="3377452" cy="0"/>
        </a:xfrm>
        <a:prstGeom prst="line">
          <a:avLst/>
        </a:prstGeom>
        <a:ln w="38100">
          <a:solidFill>
            <a:srgbClr val="00206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253253</xdr:colOff>
      <xdr:row>33</xdr:row>
      <xdr:rowOff>221568</xdr:rowOff>
    </xdr:from>
    <xdr:to>
      <xdr:col>12</xdr:col>
      <xdr:colOff>257735</xdr:colOff>
      <xdr:row>34</xdr:row>
      <xdr:rowOff>172968</xdr:rowOff>
    </xdr:to>
    <xdr:cxnSp macro="">
      <xdr:nvCxnSpPr>
        <xdr:cNvPr id="6" name="直線コネクタ 5"/>
        <xdr:cNvCxnSpPr/>
      </xdr:nvCxnSpPr>
      <xdr:spPr>
        <a:xfrm flipH="1">
          <a:off x="5625353" y="7955868"/>
          <a:ext cx="4482" cy="180000"/>
        </a:xfrm>
        <a:prstGeom prst="line">
          <a:avLst/>
        </a:prstGeom>
        <a:ln w="38100">
          <a:solidFill>
            <a:srgbClr val="00206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338418</xdr:colOff>
      <xdr:row>33</xdr:row>
      <xdr:rowOff>221568</xdr:rowOff>
    </xdr:from>
    <xdr:to>
      <xdr:col>20</xdr:col>
      <xdr:colOff>342900</xdr:colOff>
      <xdr:row>34</xdr:row>
      <xdr:rowOff>172968</xdr:rowOff>
    </xdr:to>
    <xdr:cxnSp macro="">
      <xdr:nvCxnSpPr>
        <xdr:cNvPr id="7" name="直線コネクタ 6"/>
        <xdr:cNvCxnSpPr/>
      </xdr:nvCxnSpPr>
      <xdr:spPr>
        <a:xfrm flipH="1">
          <a:off x="8987118" y="7955868"/>
          <a:ext cx="4482" cy="180000"/>
        </a:xfrm>
        <a:prstGeom prst="line">
          <a:avLst/>
        </a:prstGeom>
        <a:ln w="38100">
          <a:solidFill>
            <a:srgbClr val="00206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215153</xdr:colOff>
      <xdr:row>34</xdr:row>
      <xdr:rowOff>175933</xdr:rowOff>
    </xdr:from>
    <xdr:to>
      <xdr:col>16</xdr:col>
      <xdr:colOff>219635</xdr:colOff>
      <xdr:row>34</xdr:row>
      <xdr:rowOff>463933</xdr:rowOff>
    </xdr:to>
    <xdr:cxnSp macro="">
      <xdr:nvCxnSpPr>
        <xdr:cNvPr id="8" name="直線コネクタ 7"/>
        <xdr:cNvCxnSpPr/>
      </xdr:nvCxnSpPr>
      <xdr:spPr>
        <a:xfrm flipH="1">
          <a:off x="7301753" y="8138833"/>
          <a:ext cx="4482" cy="259425"/>
        </a:xfrm>
        <a:prstGeom prst="line">
          <a:avLst/>
        </a:prstGeom>
        <a:ln w="38100">
          <a:solidFill>
            <a:srgbClr val="002060"/>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38100</xdr:colOff>
      <xdr:row>29</xdr:row>
      <xdr:rowOff>66675</xdr:rowOff>
    </xdr:from>
    <xdr:ext cx="1082348" cy="259045"/>
    <xdr:sp macro="" textlink="">
      <xdr:nvSpPr>
        <xdr:cNvPr id="9" name="テキスト ボックス 8"/>
        <xdr:cNvSpPr txBox="1"/>
      </xdr:nvSpPr>
      <xdr:spPr>
        <a:xfrm>
          <a:off x="6696075" y="6696075"/>
          <a:ext cx="108234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b="1">
              <a:solidFill>
                <a:srgbClr val="002060"/>
              </a:solidFill>
            </a:rPr>
            <a:t>対話内容の総括</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06&#26696;&#20214;&#20849;&#26377;&#12501;&#12457;&#12523;&#12480;\2026&#65374;2026999\2026462&#32076;&#28168;&#29987;&#26989;&#30465;\04%20&#20181;&#25499;\03_&#12487;&#12540;&#12479;&#20998;&#26512;\00_&#12484;&#12540;&#12523;&#25913;&#23450;\&#12304;&#29694;&#34892;&#29256;&#12305;tool_miyatan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診断結果】財務分析シート (2)"/>
      <sheetName val="財務（財務の傾向）"/>
      <sheetName val="非財務（商流・業務フロー）"/>
      <sheetName val="非財務（4つの視点）"/>
      <sheetName val="【診断結果】財務分析シート"/>
      <sheetName val="入力シート"/>
      <sheetName val="非財務ヒアリングシート①"/>
      <sheetName val="非財務ヒアリングシート②"/>
      <sheetName val="table_売上増加率"/>
      <sheetName val="table_営業利益率"/>
      <sheetName val="table_労働生産性"/>
      <sheetName val="table_EBITDA"/>
      <sheetName val="table_営業運転資本回転期間"/>
      <sheetName val="table_自己資本比率"/>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AA47"/>
  <sheetViews>
    <sheetView showGridLines="0" tabSelected="1" view="pageBreakPreview" zoomScale="85" zoomScaleSheetLayoutView="85" workbookViewId="0">
      <selection activeCell="E7" sqref="E7:J7"/>
    </sheetView>
  </sheetViews>
  <sheetFormatPr defaultColWidth="8.875" defaultRowHeight="12" customHeight="1"/>
  <cols>
    <col min="1" max="1" width="2.625" style="90" customWidth="1"/>
    <col min="2" max="2" width="15.625" style="90" customWidth="1"/>
    <col min="3" max="3" width="6.125" style="90" customWidth="1"/>
    <col min="4" max="4" width="3" style="90" customWidth="1"/>
    <col min="5" max="5" width="3.125" style="90" customWidth="1"/>
    <col min="6" max="6" width="9.125" style="90" customWidth="1"/>
    <col min="7" max="7" width="5.625" style="90" customWidth="1"/>
    <col min="8" max="8" width="6.625" style="90" customWidth="1"/>
    <col min="9" max="9" width="5.625" style="90" customWidth="1"/>
    <col min="10" max="10" width="6.625" style="90" customWidth="1"/>
    <col min="11" max="11" width="3.625" style="90" customWidth="1"/>
    <col min="12" max="12" width="2.125" style="90" customWidth="1"/>
    <col min="13" max="13" width="7.125" style="90" customWidth="1"/>
    <col min="14" max="17" width="6.125" style="90" customWidth="1"/>
    <col min="18" max="18" width="1.75" style="90" customWidth="1"/>
    <col min="19" max="19" width="8.375" style="90" customWidth="1"/>
    <col min="20" max="20" width="8.125" style="90" customWidth="1"/>
    <col min="21" max="21" width="14.5" style="90" customWidth="1"/>
    <col min="22" max="22" width="1.625" style="90" customWidth="1"/>
    <col min="23" max="23" width="2.75" style="90" customWidth="1"/>
    <col min="24" max="24" width="2" style="90" customWidth="1"/>
    <col min="25" max="26" width="1.625" style="90" customWidth="1"/>
    <col min="27" max="16384" width="8.875" style="90"/>
  </cols>
  <sheetData>
    <row r="1" spans="1:26" ht="30" customHeight="1">
      <c r="A1" s="16"/>
      <c r="B1" s="16"/>
      <c r="C1" s="16"/>
      <c r="D1" s="16"/>
      <c r="E1" s="16"/>
      <c r="F1" s="16"/>
      <c r="G1" s="16"/>
      <c r="H1" s="16"/>
      <c r="I1" s="16"/>
      <c r="J1" s="16"/>
      <c r="K1" s="16"/>
      <c r="L1" s="16"/>
      <c r="M1" s="16"/>
      <c r="N1" s="16"/>
      <c r="O1" s="16"/>
      <c r="P1" s="16"/>
      <c r="Q1" s="16"/>
      <c r="R1" s="16"/>
      <c r="S1" s="16"/>
      <c r="T1" s="16"/>
      <c r="U1" s="16"/>
      <c r="V1" s="16"/>
      <c r="W1" s="16"/>
      <c r="X1" s="16"/>
      <c r="Y1" s="16"/>
      <c r="Z1" s="16"/>
    </row>
    <row r="2" spans="1:26" ht="33" customHeight="1">
      <c r="A2" s="16"/>
      <c r="B2" s="16"/>
      <c r="C2" s="16"/>
      <c r="D2" s="16"/>
      <c r="E2" s="16"/>
      <c r="F2" s="16"/>
      <c r="G2" s="16"/>
      <c r="H2" s="16"/>
      <c r="I2" s="16"/>
      <c r="J2" s="16"/>
      <c r="K2" s="16"/>
      <c r="L2" s="16"/>
      <c r="M2" s="16"/>
      <c r="N2" s="16"/>
      <c r="O2" s="16"/>
      <c r="P2" s="16"/>
      <c r="Q2" s="16"/>
      <c r="R2" s="16"/>
      <c r="S2" s="16"/>
      <c r="T2" s="16"/>
      <c r="U2" s="16"/>
      <c r="V2" s="16"/>
      <c r="W2" s="16"/>
      <c r="X2" s="16"/>
      <c r="Y2" s="16"/>
      <c r="Z2" s="16"/>
    </row>
    <row r="3" spans="1:26" ht="10.5" customHeight="1">
      <c r="A3" s="16"/>
      <c r="B3" s="16"/>
      <c r="C3" s="16"/>
      <c r="D3" s="16"/>
      <c r="E3" s="16"/>
      <c r="F3" s="16"/>
      <c r="G3" s="16"/>
      <c r="H3" s="16"/>
      <c r="I3" s="16"/>
      <c r="J3" s="16"/>
      <c r="K3" s="16"/>
      <c r="L3" s="16"/>
      <c r="M3" s="16"/>
      <c r="N3" s="265"/>
      <c r="O3" s="265"/>
      <c r="P3" s="265"/>
      <c r="Q3" s="265"/>
      <c r="R3" s="16"/>
      <c r="S3" s="16"/>
      <c r="T3" s="16"/>
      <c r="U3" s="16"/>
      <c r="V3" s="16"/>
      <c r="W3" s="16"/>
      <c r="X3" s="16"/>
      <c r="Y3" s="16"/>
      <c r="Z3" s="16"/>
    </row>
    <row r="4" spans="1:26" s="25" customFormat="1" ht="14.25">
      <c r="A4" s="16"/>
      <c r="B4" s="20" t="s">
        <v>10</v>
      </c>
      <c r="C4" s="20"/>
      <c r="D4" s="20"/>
      <c r="E4" s="20"/>
      <c r="F4" s="20"/>
      <c r="G4" s="20"/>
      <c r="H4" s="20"/>
      <c r="I4" s="20"/>
      <c r="J4" s="20"/>
      <c r="L4" s="92"/>
      <c r="M4" s="16"/>
      <c r="N4" s="16"/>
      <c r="O4" s="16"/>
      <c r="P4" s="16"/>
      <c r="Q4" s="16"/>
      <c r="R4" s="16"/>
      <c r="S4" s="16"/>
      <c r="T4" s="16"/>
      <c r="U4" s="16"/>
      <c r="V4" s="16"/>
      <c r="W4" s="16"/>
      <c r="X4" s="91"/>
      <c r="Y4" s="16"/>
      <c r="Z4" s="16"/>
    </row>
    <row r="5" spans="1:26" s="25" customFormat="1" ht="25.5" customHeight="1">
      <c r="A5" s="16"/>
      <c r="B5" s="229" t="s">
        <v>11</v>
      </c>
      <c r="C5" s="230"/>
      <c r="D5" s="231"/>
      <c r="E5" s="217" t="str">
        <f>入力シート!D5</f>
        <v>株式会社○○</v>
      </c>
      <c r="F5" s="218"/>
      <c r="G5" s="218"/>
      <c r="H5" s="218"/>
      <c r="I5" s="218"/>
      <c r="J5" s="219"/>
      <c r="L5" s="93"/>
      <c r="M5" s="16"/>
      <c r="N5" s="16"/>
      <c r="O5" s="16"/>
      <c r="P5" s="16"/>
      <c r="Q5" s="16"/>
      <c r="R5" s="16"/>
      <c r="S5" s="16"/>
      <c r="T5" s="16"/>
      <c r="U5" s="16"/>
      <c r="V5" s="16"/>
      <c r="W5" s="16"/>
      <c r="X5" s="91"/>
      <c r="Y5" s="16"/>
      <c r="Z5" s="16"/>
    </row>
    <row r="6" spans="1:26" s="25" customFormat="1" ht="8.25" customHeight="1">
      <c r="A6" s="16"/>
      <c r="B6" s="117"/>
      <c r="C6" s="117"/>
      <c r="D6" s="117"/>
      <c r="E6" s="117"/>
      <c r="F6" s="117"/>
      <c r="G6" s="117"/>
      <c r="H6" s="117"/>
      <c r="I6" s="117"/>
      <c r="J6" s="117"/>
      <c r="L6" s="93"/>
      <c r="M6" s="16"/>
      <c r="N6" s="16"/>
      <c r="O6" s="16"/>
      <c r="P6" s="16"/>
      <c r="Q6" s="16"/>
      <c r="R6" s="16"/>
      <c r="S6" s="16"/>
      <c r="T6" s="16"/>
      <c r="U6" s="16"/>
      <c r="V6" s="16"/>
      <c r="W6" s="16"/>
      <c r="X6" s="91"/>
      <c r="Y6" s="16"/>
      <c r="Z6" s="16"/>
    </row>
    <row r="7" spans="1:26" s="25" customFormat="1" ht="14.25" customHeight="1">
      <c r="A7" s="16"/>
      <c r="B7" s="205" t="s">
        <v>12</v>
      </c>
      <c r="C7" s="206"/>
      <c r="D7" s="207"/>
      <c r="E7" s="220" t="str">
        <f>入力シート!D6</f>
        <v>東京都○○</v>
      </c>
      <c r="F7" s="221"/>
      <c r="G7" s="221"/>
      <c r="H7" s="221"/>
      <c r="I7" s="221"/>
      <c r="J7" s="222"/>
      <c r="L7" s="93"/>
      <c r="M7" s="16"/>
      <c r="N7" s="16"/>
      <c r="O7" s="16"/>
      <c r="P7" s="16"/>
      <c r="Q7" s="16"/>
      <c r="R7" s="16"/>
      <c r="S7" s="16"/>
      <c r="T7" s="16"/>
      <c r="U7" s="16"/>
      <c r="V7" s="16"/>
      <c r="W7" s="16"/>
      <c r="X7" s="91"/>
      <c r="Y7" s="16"/>
      <c r="Z7" s="16"/>
    </row>
    <row r="8" spans="1:26" s="25" customFormat="1" ht="14.25" customHeight="1">
      <c r="A8" s="16"/>
      <c r="B8" s="205" t="s">
        <v>13</v>
      </c>
      <c r="C8" s="206"/>
      <c r="D8" s="207"/>
      <c r="E8" s="220" t="str">
        <f>入力シート!D7</f>
        <v>○○　○○</v>
      </c>
      <c r="F8" s="221"/>
      <c r="G8" s="221"/>
      <c r="H8" s="221"/>
      <c r="I8" s="221"/>
      <c r="J8" s="222"/>
      <c r="L8" s="93"/>
      <c r="M8" s="16"/>
      <c r="N8" s="16"/>
      <c r="O8" s="16"/>
      <c r="P8" s="16"/>
      <c r="Q8" s="16"/>
      <c r="R8" s="16"/>
      <c r="S8" s="16"/>
      <c r="T8" s="16"/>
      <c r="U8" s="16"/>
      <c r="V8" s="16"/>
      <c r="W8" s="16"/>
      <c r="X8" s="91"/>
      <c r="Y8" s="16"/>
      <c r="Z8" s="16"/>
    </row>
    <row r="9" spans="1:26" ht="12" customHeight="1">
      <c r="A9" s="16"/>
      <c r="B9" s="205" t="s">
        <v>239</v>
      </c>
      <c r="C9" s="206"/>
      <c r="D9" s="207"/>
      <c r="E9" s="220" t="str">
        <f>入力シート!D9</f>
        <v>03_製造業</v>
      </c>
      <c r="F9" s="221"/>
      <c r="G9" s="221"/>
      <c r="H9" s="221"/>
      <c r="I9" s="221"/>
      <c r="J9" s="222"/>
      <c r="L9" s="93"/>
      <c r="M9" s="16"/>
      <c r="N9" s="16"/>
      <c r="O9" s="16"/>
      <c r="P9" s="16"/>
      <c r="Q9" s="16"/>
      <c r="R9" s="16"/>
      <c r="S9" s="16"/>
      <c r="T9" s="16"/>
      <c r="U9" s="16"/>
      <c r="V9" s="16"/>
      <c r="W9" s="16"/>
      <c r="X9" s="16"/>
      <c r="Y9" s="16"/>
      <c r="Z9" s="16"/>
    </row>
    <row r="10" spans="1:26" ht="12" customHeight="1">
      <c r="A10" s="16"/>
      <c r="B10" s="205" t="s">
        <v>240</v>
      </c>
      <c r="C10" s="206"/>
      <c r="D10" s="207"/>
      <c r="E10" s="220" t="str">
        <f>入力シート!D10</f>
        <v>0301_食料品・飼料・飲料製造業</v>
      </c>
      <c r="F10" s="221"/>
      <c r="G10" s="221"/>
      <c r="H10" s="221"/>
      <c r="I10" s="221"/>
      <c r="J10" s="222"/>
      <c r="L10" s="93"/>
      <c r="M10" s="16"/>
      <c r="N10" s="16"/>
      <c r="O10" s="16"/>
      <c r="P10" s="16"/>
      <c r="Q10" s="16"/>
      <c r="R10" s="16"/>
      <c r="S10" s="16"/>
      <c r="T10" s="16"/>
      <c r="U10" s="16"/>
      <c r="V10" s="16"/>
      <c r="W10" s="16"/>
      <c r="X10" s="16"/>
      <c r="Y10" s="16"/>
      <c r="Z10" s="16"/>
    </row>
    <row r="11" spans="1:26" ht="12" customHeight="1">
      <c r="A11" s="16"/>
      <c r="B11" s="205" t="s">
        <v>135</v>
      </c>
      <c r="C11" s="206"/>
      <c r="D11" s="207"/>
      <c r="E11" s="220" t="str">
        <f>入力シート!D16</f>
        <v>中規模事業者</v>
      </c>
      <c r="F11" s="221"/>
      <c r="G11" s="221"/>
      <c r="H11" s="221"/>
      <c r="I11" s="221"/>
      <c r="J11" s="222"/>
      <c r="L11" s="93"/>
      <c r="M11" s="16"/>
      <c r="N11" s="16"/>
      <c r="O11" s="16"/>
      <c r="P11" s="16"/>
      <c r="Q11" s="16"/>
      <c r="R11" s="16"/>
      <c r="S11" s="16"/>
      <c r="T11" s="16"/>
      <c r="U11" s="16"/>
      <c r="V11" s="16"/>
      <c r="W11" s="16"/>
      <c r="X11" s="16"/>
      <c r="Y11" s="16"/>
      <c r="Z11" s="16"/>
    </row>
    <row r="12" spans="1:26" ht="7.5" customHeight="1">
      <c r="A12" s="16"/>
      <c r="B12" s="118"/>
      <c r="C12" s="118"/>
      <c r="D12" s="118"/>
      <c r="E12" s="118"/>
      <c r="F12" s="118"/>
      <c r="G12" s="118"/>
      <c r="H12" s="118"/>
      <c r="I12" s="118"/>
      <c r="J12" s="118"/>
      <c r="L12" s="16"/>
      <c r="M12" s="16"/>
      <c r="N12" s="16"/>
      <c r="O12" s="16"/>
      <c r="P12" s="16"/>
      <c r="Q12" s="16"/>
      <c r="R12" s="16"/>
      <c r="S12" s="16"/>
      <c r="T12" s="16"/>
      <c r="U12" s="16"/>
      <c r="V12" s="16"/>
      <c r="W12" s="16"/>
      <c r="X12" s="16"/>
      <c r="Y12" s="16"/>
      <c r="Z12" s="16"/>
    </row>
    <row r="13" spans="1:26" ht="12" customHeight="1">
      <c r="A13" s="16"/>
      <c r="B13" s="205" t="s">
        <v>21</v>
      </c>
      <c r="C13" s="206"/>
      <c r="D13" s="207"/>
      <c r="E13" s="223">
        <f>入力シート!$D$23</f>
        <v>5250128</v>
      </c>
      <c r="F13" s="224"/>
      <c r="G13" s="224"/>
      <c r="H13" s="224"/>
      <c r="I13" s="224"/>
      <c r="J13" s="225"/>
      <c r="L13" s="94"/>
      <c r="M13" s="16"/>
      <c r="N13" s="16"/>
      <c r="O13" s="16"/>
      <c r="P13" s="16"/>
      <c r="Q13" s="16"/>
      <c r="R13" s="16"/>
      <c r="S13" s="16"/>
      <c r="T13" s="16"/>
      <c r="U13" s="16"/>
      <c r="V13" s="16"/>
      <c r="W13" s="16"/>
      <c r="X13" s="16"/>
      <c r="Y13" s="16"/>
      <c r="Z13" s="16"/>
    </row>
    <row r="14" spans="1:26" ht="12" customHeight="1">
      <c r="A14" s="16"/>
      <c r="B14" s="205" t="s">
        <v>4</v>
      </c>
      <c r="C14" s="206"/>
      <c r="D14" s="207"/>
      <c r="E14" s="223">
        <f>入力シート!$D$26</f>
        <v>36500</v>
      </c>
      <c r="F14" s="224"/>
      <c r="G14" s="224"/>
      <c r="H14" s="224"/>
      <c r="I14" s="224"/>
      <c r="J14" s="225"/>
      <c r="L14" s="94"/>
      <c r="M14" s="16"/>
      <c r="N14" s="16"/>
      <c r="O14" s="16"/>
      <c r="P14" s="16"/>
      <c r="Q14" s="16"/>
      <c r="R14" s="16"/>
      <c r="S14" s="16"/>
      <c r="T14" s="16"/>
      <c r="U14" s="16"/>
      <c r="V14" s="16"/>
      <c r="W14" s="16"/>
      <c r="X14" s="16"/>
      <c r="Y14" s="16"/>
      <c r="Z14" s="16"/>
    </row>
    <row r="15" spans="1:26" ht="12" customHeight="1">
      <c r="A15" s="16"/>
      <c r="B15" s="205" t="s">
        <v>22</v>
      </c>
      <c r="C15" s="206"/>
      <c r="D15" s="207"/>
      <c r="E15" s="226">
        <f>入力シート!D8</f>
        <v>40</v>
      </c>
      <c r="F15" s="227"/>
      <c r="G15" s="227"/>
      <c r="H15" s="227"/>
      <c r="I15" s="227"/>
      <c r="J15" s="228"/>
      <c r="L15" s="95"/>
      <c r="M15" s="16"/>
      <c r="N15" s="16"/>
      <c r="O15" s="16"/>
      <c r="P15" s="16"/>
      <c r="Q15" s="16"/>
      <c r="R15" s="16"/>
      <c r="S15" s="16"/>
      <c r="T15" s="16"/>
      <c r="U15" s="16"/>
      <c r="V15" s="16"/>
      <c r="W15" s="16"/>
      <c r="X15" s="16"/>
      <c r="Y15" s="16"/>
      <c r="Z15" s="16"/>
    </row>
    <row r="16" spans="1:26" ht="9" customHeight="1">
      <c r="A16" s="16"/>
      <c r="B16" s="16"/>
      <c r="C16" s="16"/>
      <c r="D16" s="16"/>
      <c r="E16" s="16"/>
      <c r="F16" s="16"/>
      <c r="G16" s="16"/>
      <c r="H16" s="16"/>
      <c r="I16" s="16"/>
      <c r="J16" s="16"/>
      <c r="K16" s="16"/>
      <c r="L16" s="16"/>
      <c r="M16" s="16"/>
      <c r="N16" s="16"/>
      <c r="O16" s="16"/>
      <c r="P16" s="16"/>
      <c r="Q16" s="16"/>
      <c r="R16" s="16"/>
      <c r="S16" s="16"/>
      <c r="T16" s="16"/>
      <c r="U16" s="16"/>
      <c r="V16" s="16"/>
      <c r="W16" s="16"/>
      <c r="X16" s="16"/>
      <c r="Y16" s="16"/>
      <c r="Z16" s="16"/>
    </row>
    <row r="17" spans="1:27" ht="8.25" customHeight="1">
      <c r="A17" s="16"/>
      <c r="B17" s="96"/>
      <c r="C17" s="96"/>
      <c r="D17" s="96"/>
      <c r="E17" s="96"/>
      <c r="F17" s="96"/>
      <c r="G17" s="96"/>
      <c r="H17" s="96"/>
      <c r="I17" s="96"/>
      <c r="J17" s="96"/>
      <c r="K17" s="96"/>
      <c r="L17" s="96"/>
      <c r="M17" s="16"/>
      <c r="N17" s="16"/>
      <c r="O17" s="16"/>
      <c r="P17" s="16"/>
      <c r="Q17" s="16"/>
      <c r="R17" s="16"/>
      <c r="S17" s="16"/>
      <c r="T17" s="16"/>
      <c r="U17" s="16"/>
      <c r="V17" s="16"/>
      <c r="W17" s="16"/>
      <c r="X17" s="16"/>
      <c r="Y17" s="16"/>
      <c r="Z17" s="16"/>
    </row>
    <row r="18" spans="1:27" ht="12" customHeight="1">
      <c r="A18" s="16"/>
      <c r="B18" s="119" t="s">
        <v>56</v>
      </c>
      <c r="C18" s="119"/>
      <c r="D18" s="119"/>
      <c r="E18" s="119"/>
      <c r="F18" s="120"/>
      <c r="G18" s="120"/>
      <c r="H18" s="120"/>
      <c r="I18" s="120"/>
      <c r="J18" s="120"/>
      <c r="K18" s="96"/>
      <c r="L18" s="96"/>
      <c r="M18" s="16"/>
      <c r="N18" s="16"/>
      <c r="O18" s="16"/>
      <c r="P18" s="16"/>
      <c r="Q18" s="16"/>
      <c r="R18" s="16"/>
      <c r="S18" s="16"/>
      <c r="T18" s="16"/>
      <c r="U18" s="16"/>
      <c r="V18" s="16"/>
      <c r="W18" s="16"/>
      <c r="X18" s="16"/>
      <c r="Y18" s="16"/>
      <c r="Z18" s="16"/>
    </row>
    <row r="19" spans="1:27" ht="12" customHeight="1">
      <c r="A19" s="16"/>
      <c r="B19" s="208" t="s">
        <v>8</v>
      </c>
      <c r="C19" s="209"/>
      <c r="D19" s="210"/>
      <c r="E19" s="272">
        <f>入力シート!D22</f>
        <v>42430</v>
      </c>
      <c r="F19" s="273"/>
      <c r="G19" s="273"/>
      <c r="H19" s="273"/>
      <c r="I19" s="273"/>
      <c r="J19" s="274"/>
      <c r="K19" s="96"/>
      <c r="L19" s="96"/>
      <c r="M19" s="16"/>
      <c r="N19" s="16"/>
      <c r="O19" s="16"/>
      <c r="P19" s="16"/>
      <c r="Q19" s="16"/>
      <c r="R19" s="16"/>
      <c r="S19" s="16"/>
      <c r="U19" s="16"/>
      <c r="V19" s="16"/>
      <c r="W19" s="16"/>
      <c r="X19" s="16"/>
      <c r="Y19" s="16"/>
      <c r="Z19" s="16"/>
    </row>
    <row r="20" spans="1:27" ht="13.35" customHeight="1">
      <c r="A20" s="16"/>
      <c r="B20" s="211"/>
      <c r="C20" s="212"/>
      <c r="D20" s="213"/>
      <c r="E20" s="275" t="s">
        <v>9</v>
      </c>
      <c r="F20" s="276"/>
      <c r="G20" s="250" t="s">
        <v>20</v>
      </c>
      <c r="H20" s="251"/>
      <c r="I20" s="250" t="s">
        <v>138</v>
      </c>
      <c r="J20" s="251"/>
      <c r="K20" s="96"/>
      <c r="L20" s="96"/>
      <c r="M20" s="16"/>
      <c r="N20" s="16"/>
      <c r="O20" s="16"/>
      <c r="P20" s="16"/>
      <c r="Q20" s="16"/>
      <c r="S20" s="16"/>
      <c r="U20" s="16"/>
      <c r="V20" s="16"/>
      <c r="W20" s="16"/>
      <c r="X20" s="16"/>
      <c r="Y20" s="16"/>
      <c r="Z20" s="16"/>
    </row>
    <row r="21" spans="1:27" ht="13.35" customHeight="1">
      <c r="A21" s="16"/>
      <c r="B21" s="214" t="s">
        <v>47</v>
      </c>
      <c r="C21" s="215"/>
      <c r="D21" s="216"/>
      <c r="E21" s="268">
        <f>入力シート!K6</f>
        <v>0.10369636770818724</v>
      </c>
      <c r="F21" s="269"/>
      <c r="G21" s="266">
        <f>入力シート!L6</f>
        <v>4</v>
      </c>
      <c r="H21" s="267"/>
      <c r="I21" s="268">
        <f>IFERROR(INDEX(table_売上増加率!$E:$E,MATCH($E$10&amp;$E$11,INDEX(table_売上増加率!$C:$C&amp;table_売上増加率!$D:$D,),0)),"-")</f>
        <v>2.3081544756430039E-2</v>
      </c>
      <c r="J21" s="269"/>
      <c r="K21" s="96"/>
      <c r="L21" s="96"/>
      <c r="M21" s="16"/>
      <c r="N21" s="16"/>
      <c r="O21" s="16"/>
      <c r="P21" s="16"/>
      <c r="Q21" s="16"/>
      <c r="R21" s="16"/>
      <c r="S21" s="16"/>
      <c r="T21" s="16"/>
      <c r="U21" s="16"/>
      <c r="V21" s="16"/>
      <c r="W21" s="16"/>
      <c r="X21" s="16"/>
      <c r="Y21" s="16"/>
      <c r="Z21" s="16"/>
    </row>
    <row r="22" spans="1:27" ht="13.35" customHeight="1">
      <c r="A22" s="16"/>
      <c r="B22" s="214" t="s">
        <v>1</v>
      </c>
      <c r="C22" s="215"/>
      <c r="D22" s="216"/>
      <c r="E22" s="268">
        <f>入力シート!K7</f>
        <v>6.9522114508446271E-3</v>
      </c>
      <c r="F22" s="269"/>
      <c r="G22" s="266">
        <f>入力シート!L7</f>
        <v>3</v>
      </c>
      <c r="H22" s="267"/>
      <c r="I22" s="268">
        <f>IFERROR(INDEX(table_営業利益率!$E:$E,MATCH($E$10&amp;$E$11,INDEX(table_営業利益率!$C:$C&amp;table_営業利益率!$D:$D,),0)),"-")</f>
        <v>1.3522289739518275E-2</v>
      </c>
      <c r="J22" s="269"/>
      <c r="K22" s="96"/>
      <c r="L22" s="96"/>
      <c r="M22" s="16"/>
      <c r="N22" s="16"/>
      <c r="O22" s="16"/>
      <c r="P22" s="16"/>
      <c r="Q22" s="16"/>
      <c r="R22" s="16"/>
      <c r="S22" s="16"/>
      <c r="T22" s="16"/>
      <c r="U22" s="16"/>
      <c r="V22" s="16"/>
      <c r="W22" s="16"/>
      <c r="X22" s="16"/>
      <c r="Y22" s="16"/>
      <c r="Z22" s="16"/>
    </row>
    <row r="23" spans="1:27" ht="13.35" customHeight="1">
      <c r="A23" s="16"/>
      <c r="B23" s="214" t="s">
        <v>2</v>
      </c>
      <c r="C23" s="215"/>
      <c r="D23" s="216"/>
      <c r="E23" s="270">
        <f>入力シート!K8</f>
        <v>912.5</v>
      </c>
      <c r="F23" s="271"/>
      <c r="G23" s="266">
        <f>入力シート!L8</f>
        <v>3</v>
      </c>
      <c r="H23" s="267"/>
      <c r="I23" s="270">
        <f>IFERROR(INDEX(table_労働生産性!$E:$E,MATCH($E$10&amp;$E$11,INDEX(table_労働生産性!$C:$C&amp;table_労働生産性!$D:$D,),0)),"-")</f>
        <v>541.21050724637678</v>
      </c>
      <c r="J23" s="271"/>
      <c r="K23" s="96"/>
      <c r="L23" s="96"/>
      <c r="M23" s="16"/>
      <c r="N23" s="16"/>
      <c r="O23" s="16"/>
      <c r="P23" s="16"/>
      <c r="Q23" s="16"/>
      <c r="R23" s="16"/>
      <c r="S23" s="16"/>
      <c r="T23" s="16"/>
      <c r="U23" s="16"/>
      <c r="V23" s="16"/>
      <c r="W23" s="16"/>
      <c r="X23" s="16"/>
      <c r="Y23" s="16"/>
      <c r="Z23" s="16"/>
    </row>
    <row r="24" spans="1:27" ht="13.35" customHeight="1">
      <c r="A24" s="16"/>
      <c r="B24" s="214" t="s">
        <v>3</v>
      </c>
      <c r="C24" s="215"/>
      <c r="D24" s="216"/>
      <c r="E24" s="259">
        <f>入力シート!K9</f>
        <v>2.6594353555195505</v>
      </c>
      <c r="F24" s="260"/>
      <c r="G24" s="266">
        <f>入力シート!L9</f>
        <v>3</v>
      </c>
      <c r="H24" s="267"/>
      <c r="I24" s="259">
        <f>IFERROR(INDEX(table_EBITDA!$E:$E,MATCH($E$10&amp;$E$11,INDEX(table_EBITDA!$C:$C&amp;table_EBITDA!$D:$D,),0)),"-")</f>
        <v>4.5370726580665854</v>
      </c>
      <c r="J24" s="260"/>
      <c r="K24" s="96"/>
      <c r="L24" s="96"/>
      <c r="M24" s="16"/>
      <c r="N24" s="16"/>
      <c r="O24" s="16"/>
      <c r="P24" s="16"/>
      <c r="Q24" s="16"/>
      <c r="S24" s="16"/>
      <c r="T24" s="16"/>
      <c r="U24" s="16"/>
      <c r="V24" s="16"/>
      <c r="W24" s="16"/>
      <c r="X24" s="16"/>
      <c r="Y24" s="16"/>
      <c r="Z24" s="16"/>
    </row>
    <row r="25" spans="1:27" ht="13.35" customHeight="1">
      <c r="A25" s="16"/>
      <c r="B25" s="214" t="s">
        <v>55</v>
      </c>
      <c r="C25" s="215"/>
      <c r="D25" s="216"/>
      <c r="E25" s="296">
        <f>入力シート!K10</f>
        <v>1.2446667966952425</v>
      </c>
      <c r="F25" s="297"/>
      <c r="G25" s="266">
        <f>入力シート!L10</f>
        <v>3</v>
      </c>
      <c r="H25" s="267"/>
      <c r="I25" s="296">
        <f>IFERROR(INDEX(table_営業運転資本回転期間!$E:$E,MATCH($E$10&amp;$E$11,INDEX(table_営業運転資本回転期間!$C:$C&amp;table_営業運転資本回転期間!$D:$D,),0)),"-")</f>
        <v>1.6267811535011425</v>
      </c>
      <c r="J25" s="297"/>
      <c r="K25" s="96"/>
      <c r="L25" s="96"/>
      <c r="M25" s="16"/>
      <c r="N25" s="16"/>
      <c r="O25" s="16"/>
      <c r="P25" s="16"/>
      <c r="Q25" s="16"/>
      <c r="R25" s="16"/>
      <c r="S25" s="16"/>
      <c r="T25" s="16"/>
      <c r="U25" s="16"/>
      <c r="V25" s="16"/>
      <c r="W25" s="16"/>
      <c r="X25" s="16"/>
      <c r="Y25" s="16"/>
      <c r="Z25" s="16"/>
    </row>
    <row r="26" spans="1:27" ht="13.35" customHeight="1">
      <c r="A26" s="16"/>
      <c r="B26" s="214" t="s">
        <v>54</v>
      </c>
      <c r="C26" s="215"/>
      <c r="D26" s="216"/>
      <c r="E26" s="268">
        <f>入力シート!K11</f>
        <v>0.35363399685415198</v>
      </c>
      <c r="F26" s="269"/>
      <c r="G26" s="266">
        <f>入力シート!L11</f>
        <v>3</v>
      </c>
      <c r="H26" s="267"/>
      <c r="I26" s="268">
        <f>IFERROR(INDEX(table_自己資本比率!$E:$E,MATCH($E$10&amp;$E$11,INDEX(table_自己資本比率!$C:$C&amp;table_自己資本比率!$D:$D,),0)),"-")</f>
        <v>0.26746700674350848</v>
      </c>
      <c r="J26" s="269"/>
      <c r="K26" s="96"/>
      <c r="L26" s="96"/>
      <c r="M26" s="16"/>
      <c r="N26" s="16"/>
      <c r="O26" s="16"/>
      <c r="P26" s="16"/>
      <c r="Q26" s="16"/>
      <c r="R26" s="16"/>
      <c r="S26" s="16"/>
      <c r="T26" s="16"/>
      <c r="U26" s="16"/>
      <c r="V26" s="16"/>
      <c r="W26" s="16"/>
      <c r="X26" s="16"/>
      <c r="Y26" s="16"/>
      <c r="Z26" s="16"/>
    </row>
    <row r="27" spans="1:27" ht="3.75" customHeight="1" thickBot="1">
      <c r="A27" s="16"/>
      <c r="B27" s="96"/>
      <c r="C27" s="96"/>
      <c r="D27" s="96"/>
      <c r="E27" s="96"/>
      <c r="F27" s="96"/>
      <c r="G27" s="96"/>
      <c r="H27" s="96"/>
      <c r="I27" s="96"/>
      <c r="J27" s="96"/>
      <c r="K27" s="96"/>
      <c r="L27" s="96"/>
      <c r="M27" s="16"/>
      <c r="N27" s="16"/>
      <c r="O27" s="16"/>
      <c r="P27" s="16"/>
      <c r="Q27" s="16"/>
      <c r="R27" s="16"/>
      <c r="S27" s="16"/>
      <c r="T27" s="16"/>
      <c r="U27" s="16"/>
      <c r="V27" s="16"/>
      <c r="W27" s="16"/>
      <c r="X27" s="16"/>
      <c r="Y27" s="16"/>
      <c r="Z27" s="16"/>
    </row>
    <row r="28" spans="1:27" ht="24.75" customHeight="1" thickTop="1" thickBot="1">
      <c r="A28" s="16"/>
      <c r="B28" s="96"/>
      <c r="C28" s="96"/>
      <c r="D28" s="96"/>
      <c r="E28" s="291" t="s">
        <v>121</v>
      </c>
      <c r="F28" s="292"/>
      <c r="G28" s="292"/>
      <c r="H28" s="121">
        <f>SUM(G21:H26)</f>
        <v>19</v>
      </c>
      <c r="I28" s="291" t="str">
        <f>IF(H28&gt;=24,"A",IF(H28&gt;=18,"B",IF(H28&gt;=12,"C","D")))</f>
        <v>B</v>
      </c>
      <c r="J28" s="292"/>
      <c r="K28" s="96"/>
      <c r="L28" s="96"/>
      <c r="M28" s="16"/>
      <c r="N28" s="16"/>
      <c r="O28" s="16"/>
      <c r="P28" s="16"/>
      <c r="Q28" s="16"/>
      <c r="S28" s="16"/>
      <c r="T28" s="16"/>
      <c r="U28" s="16"/>
      <c r="V28" s="16"/>
      <c r="W28" s="16"/>
      <c r="X28" s="16"/>
      <c r="Y28" s="16"/>
      <c r="Z28" s="16"/>
      <c r="AA28" s="97"/>
    </row>
    <row r="29" spans="1:27" ht="5.25" customHeight="1" thickTop="1">
      <c r="A29" s="16"/>
      <c r="B29" s="96"/>
      <c r="C29" s="96"/>
      <c r="D29" s="96"/>
      <c r="E29" s="96"/>
      <c r="F29" s="96"/>
      <c r="G29" s="96"/>
      <c r="H29" s="96"/>
      <c r="I29" s="96"/>
      <c r="J29" s="96"/>
      <c r="K29" s="96"/>
      <c r="L29" s="96"/>
      <c r="M29" s="16"/>
      <c r="N29" s="16"/>
      <c r="O29" s="16"/>
      <c r="P29" s="16"/>
      <c r="Q29" s="16"/>
      <c r="R29" s="16"/>
      <c r="S29" s="16"/>
      <c r="T29" s="16"/>
      <c r="U29" s="16"/>
      <c r="V29" s="16"/>
      <c r="W29" s="16"/>
      <c r="X29" s="16"/>
      <c r="Y29" s="16"/>
      <c r="Z29" s="16"/>
    </row>
    <row r="30" spans="1:27" ht="1.5" customHeight="1">
      <c r="A30" s="16"/>
      <c r="B30" s="16"/>
      <c r="C30" s="16"/>
      <c r="D30" s="16"/>
      <c r="E30" s="16"/>
      <c r="F30" s="16"/>
      <c r="G30" s="16"/>
      <c r="H30" s="16"/>
      <c r="I30" s="16"/>
      <c r="J30" s="16"/>
      <c r="K30" s="16"/>
      <c r="L30" s="16"/>
      <c r="M30" s="16"/>
      <c r="N30" s="16"/>
      <c r="O30" s="16"/>
      <c r="P30" s="16"/>
      <c r="Q30" s="16"/>
      <c r="R30" s="16"/>
      <c r="S30" s="16"/>
      <c r="T30" s="16"/>
      <c r="U30" s="16"/>
      <c r="V30" s="16"/>
      <c r="W30" s="16"/>
      <c r="X30" s="16"/>
      <c r="Y30" s="98"/>
      <c r="Z30" s="16"/>
    </row>
    <row r="31" spans="1:27" ht="12" customHeight="1">
      <c r="A31" s="16"/>
      <c r="B31" s="125" t="s">
        <v>57</v>
      </c>
      <c r="C31" s="125"/>
      <c r="D31" s="125"/>
      <c r="E31" s="126"/>
      <c r="F31" s="126"/>
      <c r="G31" s="126"/>
      <c r="H31" s="126"/>
      <c r="I31" s="126"/>
      <c r="J31" s="126"/>
      <c r="K31" s="127"/>
      <c r="L31" s="127"/>
      <c r="M31" s="127"/>
      <c r="N31" s="127"/>
      <c r="O31" s="128"/>
      <c r="P31" s="128"/>
      <c r="Q31" s="128"/>
      <c r="R31" s="16"/>
      <c r="S31" s="16"/>
      <c r="T31" s="16"/>
      <c r="U31" s="16"/>
      <c r="V31" s="16"/>
      <c r="W31" s="16"/>
      <c r="X31" s="16"/>
      <c r="Y31" s="98"/>
      <c r="Z31" s="16"/>
      <c r="AA31" s="99"/>
    </row>
    <row r="32" spans="1:27" ht="12.75" customHeight="1">
      <c r="A32" s="16"/>
      <c r="B32" s="277" t="s">
        <v>8</v>
      </c>
      <c r="C32" s="278"/>
      <c r="D32" s="279"/>
      <c r="E32" s="245">
        <f>入力シート!E22</f>
        <v>42064</v>
      </c>
      <c r="F32" s="246"/>
      <c r="G32" s="246"/>
      <c r="H32" s="246"/>
      <c r="I32" s="246"/>
      <c r="J32" s="247"/>
      <c r="K32" s="245">
        <f>入力シート!F22</f>
        <v>41699</v>
      </c>
      <c r="L32" s="246"/>
      <c r="M32" s="246"/>
      <c r="N32" s="246"/>
      <c r="O32" s="246"/>
      <c r="P32" s="246"/>
      <c r="Q32" s="247"/>
      <c r="R32" s="100"/>
      <c r="S32" s="232" t="s">
        <v>252</v>
      </c>
      <c r="T32" s="233"/>
      <c r="U32" s="233"/>
      <c r="V32" s="234"/>
      <c r="W32" s="101"/>
      <c r="X32" s="16"/>
      <c r="Y32" s="98"/>
      <c r="Z32" s="16"/>
      <c r="AA32" s="99"/>
    </row>
    <row r="33" spans="1:27" ht="16.5" customHeight="1">
      <c r="A33" s="16"/>
      <c r="B33" s="280"/>
      <c r="C33" s="281"/>
      <c r="D33" s="282"/>
      <c r="E33" s="248" t="s">
        <v>9</v>
      </c>
      <c r="F33" s="249"/>
      <c r="G33" s="287" t="s">
        <v>20</v>
      </c>
      <c r="H33" s="288"/>
      <c r="I33" s="250" t="s">
        <v>138</v>
      </c>
      <c r="J33" s="251"/>
      <c r="K33" s="287" t="s">
        <v>9</v>
      </c>
      <c r="L33" s="289"/>
      <c r="M33" s="288"/>
      <c r="N33" s="287" t="s">
        <v>20</v>
      </c>
      <c r="O33" s="288"/>
      <c r="P33" s="250" t="s">
        <v>138</v>
      </c>
      <c r="Q33" s="251"/>
      <c r="R33" s="102"/>
      <c r="S33" s="235"/>
      <c r="T33" s="236"/>
      <c r="U33" s="236"/>
      <c r="V33" s="237"/>
      <c r="W33" s="103"/>
      <c r="X33" s="16"/>
      <c r="Y33" s="98"/>
      <c r="Z33" s="16"/>
      <c r="AA33" s="104"/>
    </row>
    <row r="34" spans="1:27" ht="12" customHeight="1">
      <c r="A34" s="16"/>
      <c r="B34" s="283" t="s">
        <v>47</v>
      </c>
      <c r="C34" s="284"/>
      <c r="D34" s="285"/>
      <c r="E34" s="241">
        <f>入力シート!M6</f>
        <v>-2.3536004713112901E-2</v>
      </c>
      <c r="F34" s="242"/>
      <c r="G34" s="253">
        <f>入力シート!N6</f>
        <v>2</v>
      </c>
      <c r="H34" s="254"/>
      <c r="I34" s="241">
        <f>IFERROR(INDEX(table_売上増加率!$E:$E,MATCH($E$10&amp;$E$11,INDEX(table_売上増加率!$C:$C&amp;table_売上増加率!$D:$D,),0)),"-")</f>
        <v>2.3081544756430039E-2</v>
      </c>
      <c r="J34" s="242"/>
      <c r="K34" s="241">
        <f>入力シート!O6</f>
        <v>-1.228421472224217E-2</v>
      </c>
      <c r="L34" s="290"/>
      <c r="M34" s="242"/>
      <c r="N34" s="261">
        <f>入力シート!P6</f>
        <v>2</v>
      </c>
      <c r="O34" s="262"/>
      <c r="P34" s="241">
        <f>IFERROR(INDEX(table_売上増加率!$E:$E,MATCH($E$10&amp;$E$11,INDEX(table_売上増加率!$C:$C&amp;table_売上増加率!$D:$D,),0)),"-")</f>
        <v>2.3081544756430039E-2</v>
      </c>
      <c r="Q34" s="242"/>
      <c r="R34" s="105"/>
      <c r="S34" s="235"/>
      <c r="T34" s="236"/>
      <c r="U34" s="236"/>
      <c r="V34" s="237"/>
      <c r="W34" s="106"/>
      <c r="X34" s="16"/>
      <c r="Y34" s="98"/>
      <c r="Z34" s="16"/>
      <c r="AA34" s="107"/>
    </row>
    <row r="35" spans="1:27" ht="12" customHeight="1">
      <c r="A35" s="16"/>
      <c r="B35" s="283" t="s">
        <v>1</v>
      </c>
      <c r="C35" s="284"/>
      <c r="D35" s="285"/>
      <c r="E35" s="241">
        <f>入力シート!M7</f>
        <v>-3.2206125933099974E-3</v>
      </c>
      <c r="F35" s="242"/>
      <c r="G35" s="253">
        <f>入力シート!N7</f>
        <v>2</v>
      </c>
      <c r="H35" s="254"/>
      <c r="I35" s="241">
        <f>IFERROR(INDEX(table_営業利益率!$E:$E,MATCH($E$10&amp;$E$11,INDEX(table_営業利益率!$C:$C&amp;table_営業利益率!$D:$D,),0)),"-")</f>
        <v>1.3522289739518275E-2</v>
      </c>
      <c r="J35" s="242"/>
      <c r="K35" s="241">
        <f>入力シート!O7</f>
        <v>1.151592471746469E-3</v>
      </c>
      <c r="L35" s="290"/>
      <c r="M35" s="242"/>
      <c r="N35" s="261">
        <f>入力シート!P7</f>
        <v>2</v>
      </c>
      <c r="O35" s="262"/>
      <c r="P35" s="241">
        <f>IFERROR(INDEX(table_営業利益率!$E:$E,MATCH($E$10&amp;$E$11,INDEX(table_営業利益率!$C:$C&amp;table_営業利益率!$D:$D,),0)),"-")</f>
        <v>1.3522289739518275E-2</v>
      </c>
      <c r="Q35" s="242"/>
      <c r="R35" s="105"/>
      <c r="S35" s="235"/>
      <c r="T35" s="236"/>
      <c r="U35" s="236"/>
      <c r="V35" s="237"/>
      <c r="W35" s="106"/>
      <c r="X35" s="16"/>
      <c r="Y35" s="98"/>
      <c r="Z35" s="16"/>
      <c r="AA35" s="107"/>
    </row>
    <row r="36" spans="1:27" ht="12" customHeight="1">
      <c r="A36" s="16"/>
      <c r="B36" s="283" t="s">
        <v>2</v>
      </c>
      <c r="C36" s="284"/>
      <c r="D36" s="285"/>
      <c r="E36" s="243">
        <f>入力シート!M8</f>
        <v>-383</v>
      </c>
      <c r="F36" s="244"/>
      <c r="G36" s="253">
        <f>入力シート!N8</f>
        <v>2</v>
      </c>
      <c r="H36" s="254"/>
      <c r="I36" s="243">
        <f>IFERROR(INDEX(table_労働生産性!$E:$E,MATCH($E$10&amp;$E$11,INDEX(table_労働生産性!$C:$C&amp;table_労働生産性!$D:$D,),0)),"-")</f>
        <v>541.21050724637678</v>
      </c>
      <c r="J36" s="244"/>
      <c r="K36" s="243">
        <f>入力シート!O8</f>
        <v>140.25</v>
      </c>
      <c r="L36" s="286"/>
      <c r="M36" s="244"/>
      <c r="N36" s="261">
        <f>入力シート!P8</f>
        <v>2</v>
      </c>
      <c r="O36" s="262"/>
      <c r="P36" s="243">
        <f>IFERROR(INDEX(table_労働生産性!$E:$E,MATCH($E$10&amp;$E$11,INDEX(table_労働生産性!$C:$C&amp;table_労働生産性!$D:$D,),0)),"-")</f>
        <v>541.21050724637678</v>
      </c>
      <c r="Q36" s="244"/>
      <c r="R36" s="108"/>
      <c r="S36" s="235"/>
      <c r="T36" s="236"/>
      <c r="U36" s="236"/>
      <c r="V36" s="237"/>
      <c r="W36" s="109"/>
      <c r="X36" s="16"/>
      <c r="Y36" s="98"/>
      <c r="Z36" s="16"/>
      <c r="AA36" s="107"/>
    </row>
    <row r="37" spans="1:27" ht="12" customHeight="1">
      <c r="A37" s="16"/>
      <c r="B37" s="283" t="s">
        <v>3</v>
      </c>
      <c r="C37" s="284"/>
      <c r="D37" s="285"/>
      <c r="E37" s="259">
        <f>入力シート!M9</f>
        <v>61.198324503311262</v>
      </c>
      <c r="F37" s="260"/>
      <c r="G37" s="253">
        <f>入力シート!N9</f>
        <v>1</v>
      </c>
      <c r="H37" s="254"/>
      <c r="I37" s="259">
        <f>IFERROR(INDEX(table_EBITDA!$E:$E,MATCH($E$10&amp;$E$11,INDEX(table_EBITDA!$C:$C&amp;table_EBITDA!$D:$D,),0)),"-")</f>
        <v>4.5370726580665854</v>
      </c>
      <c r="J37" s="260"/>
      <c r="K37" s="259">
        <f>入力シート!O9</f>
        <v>26.28350494881451</v>
      </c>
      <c r="L37" s="263"/>
      <c r="M37" s="260"/>
      <c r="N37" s="261">
        <f>入力シート!P9</f>
        <v>2</v>
      </c>
      <c r="O37" s="262"/>
      <c r="P37" s="259">
        <f>IFERROR(INDEX(table_EBITDA!$E:$E,MATCH($E$10&amp;$E$11,INDEX(table_EBITDA!$C:$C&amp;table_EBITDA!$D:$D,),0)),"-")</f>
        <v>4.5370726580665854</v>
      </c>
      <c r="Q37" s="260"/>
      <c r="R37" s="110"/>
      <c r="S37" s="235"/>
      <c r="T37" s="236"/>
      <c r="U37" s="236"/>
      <c r="V37" s="237"/>
      <c r="W37" s="93"/>
      <c r="X37" s="16"/>
      <c r="Y37" s="98"/>
      <c r="Z37" s="16"/>
      <c r="AA37" s="107"/>
    </row>
    <row r="38" spans="1:27" ht="12" customHeight="1">
      <c r="A38" s="16"/>
      <c r="B38" s="283" t="s">
        <v>55</v>
      </c>
      <c r="C38" s="284"/>
      <c r="D38" s="285"/>
      <c r="E38" s="255">
        <f>入力シート!M10</f>
        <v>2.8323886833727885</v>
      </c>
      <c r="F38" s="256"/>
      <c r="G38" s="253">
        <f>入力シート!N10</f>
        <v>2</v>
      </c>
      <c r="H38" s="254"/>
      <c r="I38" s="257">
        <f>IFERROR(INDEX(table_営業運転資本回転期間!$E:$E,MATCH($E$10&amp;$E$11,INDEX(table_営業運転資本回転期間!$C:$C&amp;table_営業運転資本回転期間!$D:$D,),0)),"-")</f>
        <v>1.6267811535011425</v>
      </c>
      <c r="J38" s="258"/>
      <c r="K38" s="255">
        <f>入力シート!O10</f>
        <v>1.1332164158377835</v>
      </c>
      <c r="L38" s="294"/>
      <c r="M38" s="256"/>
      <c r="N38" s="261">
        <f>入力シート!P10</f>
        <v>3</v>
      </c>
      <c r="O38" s="262"/>
      <c r="P38" s="257">
        <f>IFERROR(INDEX(table_営業運転資本回転期間!$E:$E,MATCH($E$10&amp;$E$11,INDEX(table_営業運転資本回転期間!$C:$C&amp;table_営業運転資本回転期間!$D:$D,),0)),"-")</f>
        <v>1.6267811535011425</v>
      </c>
      <c r="Q38" s="258"/>
      <c r="R38" s="111"/>
      <c r="S38" s="235"/>
      <c r="T38" s="236"/>
      <c r="U38" s="236"/>
      <c r="V38" s="237"/>
      <c r="W38" s="112"/>
      <c r="X38" s="16"/>
      <c r="Y38" s="98"/>
      <c r="Z38" s="16"/>
      <c r="AA38" s="107"/>
    </row>
    <row r="39" spans="1:27" ht="12" customHeight="1">
      <c r="A39" s="16"/>
      <c r="B39" s="283" t="s">
        <v>54</v>
      </c>
      <c r="C39" s="284"/>
      <c r="D39" s="285"/>
      <c r="E39" s="241">
        <f>入力シート!M11</f>
        <v>2.1480049957016235E-2</v>
      </c>
      <c r="F39" s="242"/>
      <c r="G39" s="253">
        <f>入力シート!N11</f>
        <v>2</v>
      </c>
      <c r="H39" s="254"/>
      <c r="I39" s="241">
        <f>IFERROR(INDEX(table_自己資本比率!$E:$E,MATCH($E$10&amp;$E$11,INDEX(table_自己資本比率!$C:$C&amp;table_自己資本比率!$D:$D,),0)),"-")</f>
        <v>0.26746700674350848</v>
      </c>
      <c r="J39" s="242"/>
      <c r="K39" s="241">
        <f>入力シート!O11</f>
        <v>0.24244864676391387</v>
      </c>
      <c r="L39" s="290"/>
      <c r="M39" s="242"/>
      <c r="N39" s="261">
        <f>入力シート!P11</f>
        <v>3</v>
      </c>
      <c r="O39" s="262"/>
      <c r="P39" s="241">
        <f>IFERROR(INDEX(table_自己資本比率!$E:$E,MATCH($E$10&amp;$E$11,INDEX(table_自己資本比率!$C:$C&amp;table_自己資本比率!$D:$D,),0)),"-")</f>
        <v>0.26746700674350848</v>
      </c>
      <c r="Q39" s="242"/>
      <c r="R39" s="105"/>
      <c r="S39" s="235"/>
      <c r="T39" s="236"/>
      <c r="U39" s="236"/>
      <c r="V39" s="237"/>
      <c r="W39" s="106"/>
      <c r="X39" s="16"/>
      <c r="Y39" s="98"/>
      <c r="Z39" s="16"/>
      <c r="AA39" s="107"/>
    </row>
    <row r="40" spans="1:27" ht="3.75" customHeight="1">
      <c r="A40" s="16"/>
      <c r="B40" s="125"/>
      <c r="C40" s="125"/>
      <c r="D40" s="125"/>
      <c r="E40" s="125"/>
      <c r="F40" s="125"/>
      <c r="G40" s="125"/>
      <c r="H40" s="125"/>
      <c r="I40" s="125"/>
      <c r="J40" s="125"/>
      <c r="K40" s="125"/>
      <c r="L40" s="125"/>
      <c r="M40" s="125"/>
      <c r="N40" s="125"/>
      <c r="O40" s="125"/>
      <c r="P40" s="125"/>
      <c r="Q40" s="125"/>
      <c r="R40" s="16"/>
      <c r="S40" s="235"/>
      <c r="T40" s="236"/>
      <c r="U40" s="236"/>
      <c r="V40" s="237"/>
      <c r="W40" s="16"/>
      <c r="X40" s="16"/>
      <c r="Y40" s="16"/>
      <c r="Z40" s="16"/>
    </row>
    <row r="41" spans="1:27" ht="24.75" customHeight="1">
      <c r="A41" s="16"/>
      <c r="B41" s="125"/>
      <c r="C41" s="125"/>
      <c r="D41" s="125"/>
      <c r="E41" s="295" t="s">
        <v>121</v>
      </c>
      <c r="F41" s="295"/>
      <c r="G41" s="295"/>
      <c r="H41" s="149">
        <f>SUM(G34:H39)</f>
        <v>11</v>
      </c>
      <c r="I41" s="264" t="str">
        <f>IF(H41&gt;=24,"A",IF(H41&gt;=18,"B",IF(H41&gt;=12,"C","D")))</f>
        <v>D</v>
      </c>
      <c r="J41" s="264"/>
      <c r="K41" s="295" t="s">
        <v>121</v>
      </c>
      <c r="L41" s="295"/>
      <c r="M41" s="295"/>
      <c r="N41" s="295"/>
      <c r="O41" s="129">
        <f>SUM(N34:O39)</f>
        <v>14</v>
      </c>
      <c r="P41" s="264" t="str">
        <f>IF(O41&gt;=24,"A",IF(O41&gt;=18,"B",IF(O41&gt;=12,"C","D")))</f>
        <v>C</v>
      </c>
      <c r="Q41" s="264"/>
      <c r="R41" s="112"/>
      <c r="S41" s="238"/>
      <c r="T41" s="239"/>
      <c r="U41" s="239"/>
      <c r="V41" s="240"/>
      <c r="W41" s="112"/>
      <c r="X41" s="16"/>
      <c r="Y41" s="16"/>
      <c r="Z41" s="16"/>
    </row>
    <row r="42" spans="1:27" ht="5.25" customHeight="1">
      <c r="A42" s="16"/>
      <c r="E42" s="92"/>
      <c r="F42" s="113"/>
      <c r="G42" s="113"/>
      <c r="H42" s="114"/>
      <c r="I42" s="114"/>
      <c r="J42" s="114"/>
      <c r="K42" s="114"/>
      <c r="L42" s="114"/>
      <c r="M42" s="113"/>
      <c r="N42" s="113"/>
      <c r="O42" s="16"/>
      <c r="P42" s="16"/>
      <c r="Q42" s="16"/>
      <c r="R42" s="16"/>
      <c r="S42" s="122"/>
      <c r="T42" s="122"/>
      <c r="U42" s="122"/>
      <c r="V42" s="122"/>
      <c r="W42" s="16"/>
      <c r="X42" s="16"/>
      <c r="Y42" s="98"/>
      <c r="Z42" s="16"/>
      <c r="AA42" s="99"/>
    </row>
    <row r="43" spans="1:27" ht="22.5" customHeight="1">
      <c r="A43" s="16"/>
      <c r="C43" s="115"/>
      <c r="D43" s="115"/>
      <c r="E43" s="252" t="s">
        <v>63</v>
      </c>
      <c r="F43" s="252"/>
      <c r="G43" s="252"/>
      <c r="H43" s="252"/>
      <c r="I43" s="252"/>
      <c r="J43" s="252"/>
      <c r="K43" s="252"/>
      <c r="L43" s="252"/>
      <c r="M43" s="252"/>
      <c r="N43" s="252"/>
      <c r="O43" s="252"/>
      <c r="P43" s="252"/>
      <c r="Q43" s="252"/>
      <c r="R43" s="115"/>
      <c r="S43" s="199" t="s">
        <v>251</v>
      </c>
      <c r="T43" s="200"/>
      <c r="U43" s="200"/>
      <c r="V43" s="201"/>
      <c r="W43" s="115"/>
      <c r="X43" s="16"/>
      <c r="Y43" s="98"/>
      <c r="Z43" s="16"/>
      <c r="AA43" s="99"/>
    </row>
    <row r="44" spans="1:27" ht="16.5" customHeight="1">
      <c r="A44" s="16"/>
      <c r="B44" s="115"/>
      <c r="C44" s="115"/>
      <c r="D44" s="115"/>
      <c r="E44" s="252"/>
      <c r="F44" s="252"/>
      <c r="G44" s="252"/>
      <c r="H44" s="252"/>
      <c r="I44" s="252"/>
      <c r="J44" s="252"/>
      <c r="K44" s="252"/>
      <c r="L44" s="252"/>
      <c r="M44" s="252"/>
      <c r="N44" s="252"/>
      <c r="O44" s="252"/>
      <c r="P44" s="252"/>
      <c r="Q44" s="252"/>
      <c r="R44" s="115"/>
      <c r="S44" s="202"/>
      <c r="T44" s="203"/>
      <c r="U44" s="203"/>
      <c r="V44" s="204"/>
      <c r="W44" s="115"/>
      <c r="X44" s="16"/>
      <c r="Y44" s="98"/>
      <c r="Z44" s="16"/>
    </row>
    <row r="45" spans="1:27" ht="3" customHeight="1">
      <c r="A45" s="16"/>
      <c r="B45" s="293"/>
      <c r="C45" s="293"/>
      <c r="D45" s="293"/>
      <c r="E45" s="293"/>
      <c r="F45" s="293"/>
      <c r="G45" s="293"/>
      <c r="H45" s="293"/>
      <c r="I45" s="293"/>
      <c r="J45" s="293"/>
      <c r="K45" s="293"/>
      <c r="L45" s="293"/>
      <c r="M45" s="293"/>
      <c r="N45" s="116"/>
      <c r="O45" s="16"/>
      <c r="P45" s="16"/>
      <c r="Q45" s="16"/>
      <c r="R45" s="16"/>
      <c r="S45" s="16"/>
      <c r="T45" s="16"/>
      <c r="U45" s="16"/>
      <c r="V45" s="16"/>
      <c r="W45" s="16"/>
      <c r="X45" s="16"/>
      <c r="Y45" s="98"/>
      <c r="Z45" s="16"/>
    </row>
    <row r="46" spans="1:27" ht="7.5" customHeight="1">
      <c r="A46" s="98"/>
      <c r="B46" s="98"/>
      <c r="C46" s="98"/>
      <c r="D46" s="98"/>
      <c r="E46" s="98"/>
      <c r="F46" s="98"/>
      <c r="G46" s="98"/>
      <c r="H46" s="98"/>
      <c r="I46" s="98"/>
      <c r="J46" s="98"/>
      <c r="K46" s="98"/>
      <c r="L46" s="98"/>
      <c r="M46" s="98"/>
      <c r="N46" s="98"/>
      <c r="O46" s="98"/>
      <c r="P46" s="98"/>
      <c r="Q46" s="98"/>
      <c r="R46" s="98"/>
      <c r="S46" s="98"/>
      <c r="T46" s="98"/>
      <c r="U46" s="98"/>
      <c r="V46" s="98"/>
      <c r="W46" s="98"/>
      <c r="X46" s="16"/>
      <c r="Y46" s="98"/>
      <c r="Z46" s="16"/>
    </row>
    <row r="47" spans="1:27" ht="12" customHeight="1">
      <c r="A47" s="16"/>
      <c r="B47" s="16"/>
      <c r="C47" s="16"/>
      <c r="D47" s="16"/>
      <c r="E47" s="16"/>
      <c r="F47" s="16"/>
      <c r="G47" s="16"/>
      <c r="H47" s="16"/>
      <c r="I47" s="16"/>
      <c r="J47" s="16"/>
      <c r="K47" s="16"/>
      <c r="L47" s="16"/>
      <c r="M47" s="16"/>
      <c r="N47" s="16"/>
      <c r="O47" s="16"/>
      <c r="P47" s="16"/>
      <c r="Q47" s="16"/>
      <c r="R47" s="16"/>
      <c r="S47" s="16"/>
      <c r="T47" s="16"/>
      <c r="U47" s="16"/>
      <c r="V47" s="16"/>
      <c r="W47" s="16"/>
      <c r="X47" s="16"/>
      <c r="Y47" s="16"/>
      <c r="Z47" s="16"/>
    </row>
  </sheetData>
  <sheetProtection password="DC4F" sheet="1" objects="1" scenarios="1"/>
  <mergeCells count="109">
    <mergeCell ref="I25:J25"/>
    <mergeCell ref="I26:J26"/>
    <mergeCell ref="E24:F24"/>
    <mergeCell ref="G24:H24"/>
    <mergeCell ref="G25:H25"/>
    <mergeCell ref="E25:F25"/>
    <mergeCell ref="P35:Q35"/>
    <mergeCell ref="E22:F22"/>
    <mergeCell ref="E21:F21"/>
    <mergeCell ref="B45:M45"/>
    <mergeCell ref="E26:F26"/>
    <mergeCell ref="K39:M39"/>
    <mergeCell ref="G26:H26"/>
    <mergeCell ref="K34:M34"/>
    <mergeCell ref="I41:J41"/>
    <mergeCell ref="K38:M38"/>
    <mergeCell ref="G35:H35"/>
    <mergeCell ref="I35:J35"/>
    <mergeCell ref="B35:D35"/>
    <mergeCell ref="B36:D36"/>
    <mergeCell ref="B37:D37"/>
    <mergeCell ref="B38:D38"/>
    <mergeCell ref="B39:D39"/>
    <mergeCell ref="E41:G41"/>
    <mergeCell ref="K41:N41"/>
    <mergeCell ref="N34:O34"/>
    <mergeCell ref="N39:O39"/>
    <mergeCell ref="B24:D24"/>
    <mergeCell ref="B25:D25"/>
    <mergeCell ref="B26:D26"/>
    <mergeCell ref="B32:D33"/>
    <mergeCell ref="B34:D34"/>
    <mergeCell ref="N38:O38"/>
    <mergeCell ref="E36:F36"/>
    <mergeCell ref="E37:F37"/>
    <mergeCell ref="K36:M36"/>
    <mergeCell ref="N36:O36"/>
    <mergeCell ref="I38:J38"/>
    <mergeCell ref="G36:H36"/>
    <mergeCell ref="I36:J36"/>
    <mergeCell ref="N33:O33"/>
    <mergeCell ref="K33:M33"/>
    <mergeCell ref="N35:O35"/>
    <mergeCell ref="K35:M35"/>
    <mergeCell ref="G33:H33"/>
    <mergeCell ref="G34:H34"/>
    <mergeCell ref="I33:J33"/>
    <mergeCell ref="I34:J34"/>
    <mergeCell ref="I28:J28"/>
    <mergeCell ref="E28:G28"/>
    <mergeCell ref="I24:J24"/>
    <mergeCell ref="N3:Q3"/>
    <mergeCell ref="G20:H20"/>
    <mergeCell ref="G21:H21"/>
    <mergeCell ref="G22:H22"/>
    <mergeCell ref="I20:J20"/>
    <mergeCell ref="I21:J21"/>
    <mergeCell ref="I22:J22"/>
    <mergeCell ref="E23:F23"/>
    <mergeCell ref="G23:H23"/>
    <mergeCell ref="I23:J23"/>
    <mergeCell ref="E13:J13"/>
    <mergeCell ref="E19:J19"/>
    <mergeCell ref="E20:F20"/>
    <mergeCell ref="P36:Q36"/>
    <mergeCell ref="P34:Q34"/>
    <mergeCell ref="E32:J32"/>
    <mergeCell ref="E33:F33"/>
    <mergeCell ref="E34:F34"/>
    <mergeCell ref="E35:F35"/>
    <mergeCell ref="P33:Q33"/>
    <mergeCell ref="K32:Q32"/>
    <mergeCell ref="E43:Q44"/>
    <mergeCell ref="G37:H37"/>
    <mergeCell ref="G38:H38"/>
    <mergeCell ref="G39:H39"/>
    <mergeCell ref="E38:F38"/>
    <mergeCell ref="E39:F39"/>
    <mergeCell ref="P38:Q38"/>
    <mergeCell ref="P39:Q39"/>
    <mergeCell ref="I37:J37"/>
    <mergeCell ref="P37:Q37"/>
    <mergeCell ref="N37:O37"/>
    <mergeCell ref="K37:M37"/>
    <mergeCell ref="P41:Q41"/>
    <mergeCell ref="S43:V44"/>
    <mergeCell ref="B15:D15"/>
    <mergeCell ref="B19:D20"/>
    <mergeCell ref="B21:D21"/>
    <mergeCell ref="B22:D22"/>
    <mergeCell ref="B23:D23"/>
    <mergeCell ref="E5:J5"/>
    <mergeCell ref="E7:J7"/>
    <mergeCell ref="E8:J8"/>
    <mergeCell ref="E9:J9"/>
    <mergeCell ref="E11:J11"/>
    <mergeCell ref="E14:J14"/>
    <mergeCell ref="E15:J15"/>
    <mergeCell ref="B5:D5"/>
    <mergeCell ref="B7:D7"/>
    <mergeCell ref="B8:D8"/>
    <mergeCell ref="B9:D9"/>
    <mergeCell ref="B11:D11"/>
    <mergeCell ref="B13:D13"/>
    <mergeCell ref="B14:D14"/>
    <mergeCell ref="B10:D10"/>
    <mergeCell ref="E10:J10"/>
    <mergeCell ref="S32:V41"/>
    <mergeCell ref="I39:J39"/>
  </mergeCells>
  <phoneticPr fontId="1"/>
  <conditionalFormatting sqref="E21:E24 I21:I23 I34:I36 K34:K35 K38:K39 E13:E15">
    <cfRule type="cellIs" dxfId="55" priority="41" operator="lessThan">
      <formula>0</formula>
    </cfRule>
  </conditionalFormatting>
  <conditionalFormatting sqref="E25">
    <cfRule type="cellIs" dxfId="54" priority="39" operator="lessThan">
      <formula>0</formula>
    </cfRule>
  </conditionalFormatting>
  <conditionalFormatting sqref="E26">
    <cfRule type="cellIs" dxfId="53" priority="38" operator="lessThan">
      <formula>0</formula>
    </cfRule>
  </conditionalFormatting>
  <conditionalFormatting sqref="I25">
    <cfRule type="cellIs" dxfId="52" priority="37" operator="lessThan">
      <formula>0</formula>
    </cfRule>
  </conditionalFormatting>
  <conditionalFormatting sqref="I26">
    <cfRule type="cellIs" dxfId="51" priority="36" operator="lessThan">
      <formula>0</formula>
    </cfRule>
  </conditionalFormatting>
  <conditionalFormatting sqref="R34:R37">
    <cfRule type="cellIs" dxfId="50" priority="35" operator="lessThan">
      <formula>0</formula>
    </cfRule>
  </conditionalFormatting>
  <conditionalFormatting sqref="R38">
    <cfRule type="cellIs" dxfId="49" priority="34" operator="lessThan">
      <formula>0</formula>
    </cfRule>
  </conditionalFormatting>
  <conditionalFormatting sqref="R39">
    <cfRule type="cellIs" dxfId="48" priority="33" operator="lessThan">
      <formula>0</formula>
    </cfRule>
  </conditionalFormatting>
  <conditionalFormatting sqref="P38">
    <cfRule type="cellIs" dxfId="47" priority="29" operator="lessThan">
      <formula>0</formula>
    </cfRule>
  </conditionalFormatting>
  <conditionalFormatting sqref="P39">
    <cfRule type="cellIs" dxfId="46" priority="28" operator="lessThan">
      <formula>0</formula>
    </cfRule>
  </conditionalFormatting>
  <conditionalFormatting sqref="W38">
    <cfRule type="cellIs" dxfId="45" priority="26" operator="lessThan">
      <formula>0</formula>
    </cfRule>
  </conditionalFormatting>
  <conditionalFormatting sqref="W39">
    <cfRule type="cellIs" dxfId="44" priority="25" operator="lessThan">
      <formula>0</formula>
    </cfRule>
  </conditionalFormatting>
  <conditionalFormatting sqref="P34:P36">
    <cfRule type="cellIs" dxfId="43" priority="30" operator="lessThan">
      <formula>0</formula>
    </cfRule>
  </conditionalFormatting>
  <conditionalFormatting sqref="W34:W37">
    <cfRule type="cellIs" dxfId="42" priority="27" operator="lessThan">
      <formula>0</formula>
    </cfRule>
  </conditionalFormatting>
  <conditionalFormatting sqref="I39">
    <cfRule type="cellIs" dxfId="41" priority="12" operator="lessThan">
      <formula>0</formula>
    </cfRule>
  </conditionalFormatting>
  <conditionalFormatting sqref="E34:E35 G34:G35 E38:E39">
    <cfRule type="cellIs" dxfId="40" priority="17" operator="lessThan">
      <formula>0</formula>
    </cfRule>
  </conditionalFormatting>
  <conditionalFormatting sqref="I38">
    <cfRule type="cellIs" dxfId="39" priority="13" operator="lessThan">
      <formula>0</formula>
    </cfRule>
  </conditionalFormatting>
  <conditionalFormatting sqref="R41">
    <cfRule type="cellIs" dxfId="38" priority="10" operator="lessThan">
      <formula>0</formula>
    </cfRule>
  </conditionalFormatting>
  <conditionalFormatting sqref="K36">
    <cfRule type="cellIs" dxfId="37" priority="7" operator="lessThan">
      <formula>0</formula>
    </cfRule>
  </conditionalFormatting>
  <conditionalFormatting sqref="E36">
    <cfRule type="cellIs" dxfId="36" priority="9" operator="lessThan">
      <formula>0</formula>
    </cfRule>
  </conditionalFormatting>
  <conditionalFormatting sqref="I24">
    <cfRule type="cellIs" dxfId="35" priority="6" operator="lessThan">
      <formula>0</formula>
    </cfRule>
  </conditionalFormatting>
  <conditionalFormatting sqref="E37">
    <cfRule type="cellIs" dxfId="34" priority="5" operator="lessThan">
      <formula>0</formula>
    </cfRule>
  </conditionalFormatting>
  <conditionalFormatting sqref="I37">
    <cfRule type="cellIs" dxfId="33" priority="4" operator="lessThan">
      <formula>0</formula>
    </cfRule>
  </conditionalFormatting>
  <conditionalFormatting sqref="K37">
    <cfRule type="cellIs" dxfId="32" priority="3" operator="lessThan">
      <formula>0</formula>
    </cfRule>
  </conditionalFormatting>
  <conditionalFormatting sqref="P37">
    <cfRule type="cellIs" dxfId="31" priority="2" operator="lessThan">
      <formula>0</formula>
    </cfRule>
  </conditionalFormatting>
  <conditionalFormatting sqref="G36:G39">
    <cfRule type="cellIs" dxfId="30" priority="1" operator="lessThan">
      <formula>0</formula>
    </cfRule>
  </conditionalFormatting>
  <printOptions horizontalCentered="1" verticalCentered="1"/>
  <pageMargins left="3.937007874015748E-2" right="3.937007874015748E-2" top="0.15748031496062992" bottom="0.15748031496062992" header="0.31496062992125984" footer="0.31496062992125984"/>
  <pageSetup paperSize="9" scale="102"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9"/>
  <sheetViews>
    <sheetView workbookViewId="0">
      <selection activeCell="G1" sqref="G1:G1048576"/>
    </sheetView>
  </sheetViews>
  <sheetFormatPr defaultColWidth="9" defaultRowHeight="11.25"/>
  <cols>
    <col min="1" max="1" width="19.875" style="155" bestFit="1" customWidth="1"/>
    <col min="2" max="2" width="20.5" style="155" bestFit="1" customWidth="1"/>
    <col min="3" max="3" width="24" style="155" bestFit="1" customWidth="1"/>
    <col min="4" max="4" width="10.5" style="155" bestFit="1" customWidth="1"/>
    <col min="5" max="16384" width="9" style="155"/>
  </cols>
  <sheetData>
    <row r="1" spans="1:10">
      <c r="A1" s="1" t="s">
        <v>222</v>
      </c>
      <c r="B1" s="2" t="s">
        <v>223</v>
      </c>
      <c r="C1" s="2" t="s">
        <v>224</v>
      </c>
      <c r="D1" s="3" t="s">
        <v>225</v>
      </c>
      <c r="E1" s="3" t="s">
        <v>226</v>
      </c>
      <c r="F1" s="3" t="s">
        <v>15</v>
      </c>
      <c r="G1" s="3" t="s">
        <v>241</v>
      </c>
      <c r="H1" s="3" t="s">
        <v>242</v>
      </c>
      <c r="I1" s="3" t="s">
        <v>243</v>
      </c>
      <c r="J1" s="3" t="s">
        <v>244</v>
      </c>
    </row>
    <row r="2" spans="1:10">
      <c r="A2" s="159" t="s">
        <v>236</v>
      </c>
      <c r="B2" s="157" t="s">
        <v>180</v>
      </c>
      <c r="C2" s="166" t="s">
        <v>180</v>
      </c>
      <c r="D2" s="167" t="s">
        <v>228</v>
      </c>
      <c r="E2" s="9">
        <v>2.4833710711104562</v>
      </c>
      <c r="F2" s="9">
        <v>14.246654594382628</v>
      </c>
      <c r="G2" s="8">
        <v>29.884077510600964</v>
      </c>
      <c r="H2" s="10">
        <v>9.2253861868357436</v>
      </c>
      <c r="I2" s="9">
        <v>1.1475951391511614</v>
      </c>
      <c r="J2" s="9">
        <v>0</v>
      </c>
    </row>
    <row r="3" spans="1:10">
      <c r="A3" s="159" t="s">
        <v>236</v>
      </c>
      <c r="B3" s="157" t="s">
        <v>180</v>
      </c>
      <c r="C3" s="166" t="s">
        <v>180</v>
      </c>
      <c r="D3" s="167" t="s">
        <v>229</v>
      </c>
      <c r="E3" s="9">
        <v>0</v>
      </c>
      <c r="F3" s="9">
        <v>15.543358715359005</v>
      </c>
      <c r="G3" s="8">
        <v>36.116002044482435</v>
      </c>
      <c r="H3" s="10">
        <v>11.036517881362983</v>
      </c>
      <c r="I3" s="9">
        <v>0</v>
      </c>
      <c r="J3" s="9">
        <v>0</v>
      </c>
    </row>
    <row r="4" spans="1:10">
      <c r="A4" s="159" t="s">
        <v>236</v>
      </c>
      <c r="B4" s="157" t="s">
        <v>216</v>
      </c>
      <c r="C4" s="166" t="s">
        <v>216</v>
      </c>
      <c r="D4" s="167" t="s">
        <v>228</v>
      </c>
      <c r="E4" s="9">
        <v>0</v>
      </c>
      <c r="F4" s="9">
        <v>8.2618407740780206</v>
      </c>
      <c r="G4" s="8">
        <v>14.62094456020985</v>
      </c>
      <c r="H4" s="10">
        <v>3.1028888032271382</v>
      </c>
      <c r="I4" s="9">
        <v>0</v>
      </c>
      <c r="J4" s="9">
        <v>0</v>
      </c>
    </row>
    <row r="5" spans="1:10">
      <c r="A5" s="159" t="s">
        <v>236</v>
      </c>
      <c r="B5" s="157" t="s">
        <v>216</v>
      </c>
      <c r="C5" s="166" t="s">
        <v>216</v>
      </c>
      <c r="D5" s="167" t="s">
        <v>229</v>
      </c>
      <c r="E5" s="9">
        <v>0.10639888787398798</v>
      </c>
      <c r="F5" s="9">
        <v>10.411047581775222</v>
      </c>
      <c r="G5" s="8">
        <v>18.617814578603188</v>
      </c>
      <c r="H5" s="10">
        <v>5.1571057184636553</v>
      </c>
      <c r="I5" s="9">
        <v>0</v>
      </c>
      <c r="J5" s="9">
        <v>0</v>
      </c>
    </row>
    <row r="6" spans="1:10">
      <c r="A6" s="159" t="s">
        <v>236</v>
      </c>
      <c r="B6" s="157" t="s">
        <v>230</v>
      </c>
      <c r="C6" s="166" t="s">
        <v>231</v>
      </c>
      <c r="D6" s="167" t="s">
        <v>228</v>
      </c>
      <c r="E6" s="9">
        <v>2.3603306257572867</v>
      </c>
      <c r="F6" s="9">
        <v>13.288441526771543</v>
      </c>
      <c r="G6" s="8">
        <v>27.270723409076183</v>
      </c>
      <c r="H6" s="10">
        <v>9.7459583552266036</v>
      </c>
      <c r="I6" s="9">
        <v>0.16969580573537815</v>
      </c>
      <c r="J6" s="9">
        <v>0</v>
      </c>
    </row>
    <row r="7" spans="1:10" ht="13.5" customHeight="1">
      <c r="A7" s="159" t="s">
        <v>236</v>
      </c>
      <c r="B7" s="157" t="s">
        <v>230</v>
      </c>
      <c r="C7" s="166" t="s">
        <v>231</v>
      </c>
      <c r="D7" s="167" t="s">
        <v>229</v>
      </c>
      <c r="E7" s="9">
        <v>1.9288051710254246</v>
      </c>
      <c r="F7" s="9">
        <v>12.935316235785704</v>
      </c>
      <c r="G7" s="8">
        <v>24.931596316362146</v>
      </c>
      <c r="H7" s="10">
        <v>9.7037888478731489</v>
      </c>
      <c r="I7" s="9">
        <v>0.45589908113159933</v>
      </c>
      <c r="J7" s="9">
        <v>0</v>
      </c>
    </row>
    <row r="8" spans="1:10">
      <c r="A8" s="159" t="s">
        <v>236</v>
      </c>
      <c r="B8" s="157" t="s">
        <v>230</v>
      </c>
      <c r="C8" s="166" t="s">
        <v>186</v>
      </c>
      <c r="D8" s="167" t="s">
        <v>228</v>
      </c>
      <c r="E8" s="9">
        <v>4.5370726580665854</v>
      </c>
      <c r="F8" s="9">
        <v>15.725720273927379</v>
      </c>
      <c r="G8" s="8">
        <v>35.484475147396459</v>
      </c>
      <c r="H8" s="10">
        <v>13.856175856806274</v>
      </c>
      <c r="I8" s="9">
        <v>1.6504283839781693</v>
      </c>
      <c r="J8" s="9">
        <v>0</v>
      </c>
    </row>
    <row r="9" spans="1:10">
      <c r="A9" s="159" t="s">
        <v>236</v>
      </c>
      <c r="B9" s="157" t="s">
        <v>230</v>
      </c>
      <c r="C9" s="166" t="s">
        <v>186</v>
      </c>
      <c r="D9" s="167" t="s">
        <v>229</v>
      </c>
      <c r="E9" s="9">
        <v>3.8813413865605453</v>
      </c>
      <c r="F9" s="9">
        <v>15.102357684504749</v>
      </c>
      <c r="G9" s="8">
        <v>30.942710729759145</v>
      </c>
      <c r="H9" s="10">
        <v>13.444401111913537</v>
      </c>
      <c r="I9" s="9">
        <v>2.367146101501294</v>
      </c>
      <c r="J9" s="9">
        <v>0</v>
      </c>
    </row>
    <row r="10" spans="1:10">
      <c r="A10" s="159" t="s">
        <v>236</v>
      </c>
      <c r="B10" s="157" t="s">
        <v>230</v>
      </c>
      <c r="C10" s="166" t="s">
        <v>187</v>
      </c>
      <c r="D10" s="167" t="s">
        <v>228</v>
      </c>
      <c r="E10" s="9">
        <v>0.65133563522959581</v>
      </c>
      <c r="F10" s="9">
        <v>12.266008059759347</v>
      </c>
      <c r="G10" s="8">
        <v>23.484745376830478</v>
      </c>
      <c r="H10" s="10">
        <v>6.444181013434414</v>
      </c>
      <c r="I10" s="9">
        <v>0</v>
      </c>
      <c r="J10" s="9">
        <v>0</v>
      </c>
    </row>
    <row r="11" spans="1:10">
      <c r="A11" s="159" t="s">
        <v>236</v>
      </c>
      <c r="B11" s="157" t="s">
        <v>230</v>
      </c>
      <c r="C11" s="166" t="s">
        <v>187</v>
      </c>
      <c r="D11" s="167" t="s">
        <v>229</v>
      </c>
      <c r="E11" s="9">
        <v>0.75240853067256075</v>
      </c>
      <c r="F11" s="9">
        <v>10.368133447019416</v>
      </c>
      <c r="G11" s="8">
        <v>20.175535274724862</v>
      </c>
      <c r="H11" s="10">
        <v>7.2716051660749459</v>
      </c>
      <c r="I11" s="9">
        <v>0</v>
      </c>
      <c r="J11" s="9">
        <v>0</v>
      </c>
    </row>
    <row r="12" spans="1:10">
      <c r="A12" s="159" t="s">
        <v>236</v>
      </c>
      <c r="B12" s="157" t="s">
        <v>230</v>
      </c>
      <c r="C12" s="166" t="s">
        <v>188</v>
      </c>
      <c r="D12" s="167" t="s">
        <v>228</v>
      </c>
      <c r="E12" s="9">
        <v>3.0339502779762078</v>
      </c>
      <c r="F12" s="9">
        <v>14.99736195517271</v>
      </c>
      <c r="G12" s="8">
        <v>28.961467664361084</v>
      </c>
      <c r="H12" s="10">
        <v>12.489376773354453</v>
      </c>
      <c r="I12" s="9">
        <v>0.60852692712578171</v>
      </c>
      <c r="J12" s="9">
        <v>0</v>
      </c>
    </row>
    <row r="13" spans="1:10">
      <c r="A13" s="162" t="s">
        <v>236</v>
      </c>
      <c r="B13" s="162" t="s">
        <v>230</v>
      </c>
      <c r="C13" s="162" t="s">
        <v>188</v>
      </c>
      <c r="D13" s="162" t="s">
        <v>229</v>
      </c>
      <c r="E13" s="9">
        <v>3.1099146256187886</v>
      </c>
      <c r="F13" s="9">
        <v>12.873773779405507</v>
      </c>
      <c r="G13" s="8">
        <v>23.464892755442971</v>
      </c>
      <c r="H13" s="10">
        <v>9.8369026009397302</v>
      </c>
      <c r="I13" s="9">
        <v>0.41840725363554004</v>
      </c>
      <c r="J13" s="9">
        <v>0</v>
      </c>
    </row>
    <row r="14" spans="1:10">
      <c r="A14" s="162" t="s">
        <v>236</v>
      </c>
      <c r="B14" s="162" t="s">
        <v>230</v>
      </c>
      <c r="C14" s="162" t="s">
        <v>189</v>
      </c>
      <c r="D14" s="162" t="s">
        <v>228</v>
      </c>
      <c r="E14" s="9">
        <v>2.8880328857448134</v>
      </c>
      <c r="F14" s="9">
        <v>12.919553425260096</v>
      </c>
      <c r="G14" s="8">
        <v>27.76528563094368</v>
      </c>
      <c r="H14" s="10">
        <v>9.7924142642596319</v>
      </c>
      <c r="I14" s="9">
        <v>0.41330593154749029</v>
      </c>
      <c r="J14" s="9">
        <v>0</v>
      </c>
    </row>
    <row r="15" spans="1:10">
      <c r="A15" s="162" t="s">
        <v>236</v>
      </c>
      <c r="B15" s="162" t="s">
        <v>230</v>
      </c>
      <c r="C15" s="162" t="s">
        <v>189</v>
      </c>
      <c r="D15" s="162" t="s">
        <v>229</v>
      </c>
      <c r="E15" s="9">
        <v>1.6700577519538466</v>
      </c>
      <c r="F15" s="9">
        <v>11.68828659005754</v>
      </c>
      <c r="G15" s="8">
        <v>21.20390774574015</v>
      </c>
      <c r="H15" s="10">
        <v>8.3581261765665644</v>
      </c>
      <c r="I15" s="9">
        <v>0.38965278464734393</v>
      </c>
      <c r="J15" s="9">
        <v>0</v>
      </c>
    </row>
    <row r="16" spans="1:10">
      <c r="A16" s="162" t="s">
        <v>236</v>
      </c>
      <c r="B16" s="162" t="s">
        <v>230</v>
      </c>
      <c r="C16" s="162" t="s">
        <v>190</v>
      </c>
      <c r="D16" s="162" t="s">
        <v>228</v>
      </c>
      <c r="E16" s="9">
        <v>1.0593170288825879</v>
      </c>
      <c r="F16" s="9">
        <v>11.563763007868742</v>
      </c>
      <c r="G16" s="8">
        <v>22.984080879350557</v>
      </c>
      <c r="H16" s="10">
        <v>7.2491171668162808</v>
      </c>
      <c r="I16" s="9">
        <v>0</v>
      </c>
      <c r="J16" s="9">
        <v>0</v>
      </c>
    </row>
    <row r="17" spans="1:10">
      <c r="A17" s="162" t="s">
        <v>236</v>
      </c>
      <c r="B17" s="162" t="s">
        <v>230</v>
      </c>
      <c r="C17" s="162" t="s">
        <v>190</v>
      </c>
      <c r="D17" s="162" t="s">
        <v>229</v>
      </c>
      <c r="E17" s="9">
        <v>1.5714953005448844</v>
      </c>
      <c r="F17" s="9">
        <v>12.408155639828818</v>
      </c>
      <c r="G17" s="8">
        <v>23.542990342448928</v>
      </c>
      <c r="H17" s="10">
        <v>8.9856576136816049</v>
      </c>
      <c r="I17" s="9">
        <v>0.34024616422188503</v>
      </c>
      <c r="J17" s="9">
        <v>0</v>
      </c>
    </row>
    <row r="18" spans="1:10">
      <c r="A18" s="162" t="s">
        <v>236</v>
      </c>
      <c r="B18" s="162" t="s">
        <v>232</v>
      </c>
      <c r="C18" s="162" t="s">
        <v>232</v>
      </c>
      <c r="D18" s="162" t="s">
        <v>228</v>
      </c>
      <c r="E18" s="9"/>
      <c r="F18" s="9"/>
      <c r="G18" s="8"/>
      <c r="H18" s="10"/>
      <c r="I18" s="9"/>
      <c r="J18" s="9"/>
    </row>
    <row r="19" spans="1:10">
      <c r="A19" s="162" t="s">
        <v>236</v>
      </c>
      <c r="B19" s="162" t="s">
        <v>232</v>
      </c>
      <c r="C19" s="162" t="s">
        <v>232</v>
      </c>
      <c r="D19" s="162" t="s">
        <v>229</v>
      </c>
      <c r="E19" s="9"/>
      <c r="F19" s="9"/>
      <c r="G19" s="8"/>
      <c r="H19" s="10"/>
      <c r="I19" s="9"/>
      <c r="J19" s="9"/>
    </row>
    <row r="20" spans="1:10">
      <c r="A20" s="162" t="s">
        <v>236</v>
      </c>
      <c r="B20" s="162" t="s">
        <v>192</v>
      </c>
      <c r="C20" s="162" t="s">
        <v>233</v>
      </c>
      <c r="D20" s="162" t="s">
        <v>228</v>
      </c>
      <c r="E20" s="9">
        <v>1.2093853793898923</v>
      </c>
      <c r="F20" s="9">
        <v>11.533865383248786</v>
      </c>
      <c r="G20" s="8">
        <v>21.808614007432968</v>
      </c>
      <c r="H20" s="10">
        <v>7.2029145123305023</v>
      </c>
      <c r="I20" s="9">
        <v>0</v>
      </c>
      <c r="J20" s="9">
        <v>0</v>
      </c>
    </row>
    <row r="21" spans="1:10">
      <c r="A21" s="162" t="s">
        <v>236</v>
      </c>
      <c r="B21" s="162" t="s">
        <v>192</v>
      </c>
      <c r="C21" s="162" t="s">
        <v>233</v>
      </c>
      <c r="D21" s="162" t="s">
        <v>229</v>
      </c>
      <c r="E21" s="9">
        <v>0.35948056311890025</v>
      </c>
      <c r="F21" s="9">
        <v>12.38135443008696</v>
      </c>
      <c r="G21" s="8">
        <v>23.016562870761124</v>
      </c>
      <c r="H21" s="10">
        <v>7.0396884082726956</v>
      </c>
      <c r="I21" s="9">
        <v>0</v>
      </c>
      <c r="J21" s="9">
        <v>0</v>
      </c>
    </row>
    <row r="22" spans="1:10">
      <c r="A22" s="162" t="s">
        <v>236</v>
      </c>
      <c r="B22" s="162" t="s">
        <v>192</v>
      </c>
      <c r="C22" s="162" t="s">
        <v>194</v>
      </c>
      <c r="D22" s="162" t="s">
        <v>228</v>
      </c>
      <c r="E22" s="9">
        <v>0.39066341381364417</v>
      </c>
      <c r="F22" s="9">
        <v>11.385104290959182</v>
      </c>
      <c r="G22" s="8">
        <v>18.587640971767957</v>
      </c>
      <c r="H22" s="10">
        <v>4.9912515848945214</v>
      </c>
      <c r="I22" s="9">
        <v>0</v>
      </c>
      <c r="J22" s="9">
        <v>0</v>
      </c>
    </row>
    <row r="23" spans="1:10">
      <c r="A23" s="162" t="s">
        <v>236</v>
      </c>
      <c r="B23" s="162" t="s">
        <v>192</v>
      </c>
      <c r="C23" s="162" t="s">
        <v>194</v>
      </c>
      <c r="D23" s="162" t="s">
        <v>229</v>
      </c>
      <c r="E23" s="9">
        <v>0</v>
      </c>
      <c r="F23" s="9">
        <v>13.17117213575281</v>
      </c>
      <c r="G23" s="8">
        <v>24.659696255956902</v>
      </c>
      <c r="H23" s="10">
        <v>5.471846579470828</v>
      </c>
      <c r="I23" s="9">
        <v>0</v>
      </c>
      <c r="J23" s="9">
        <v>0</v>
      </c>
    </row>
    <row r="24" spans="1:10">
      <c r="A24" s="162" t="s">
        <v>236</v>
      </c>
      <c r="B24" s="162" t="s">
        <v>192</v>
      </c>
      <c r="C24" s="162" t="s">
        <v>195</v>
      </c>
      <c r="D24" s="162" t="s">
        <v>228</v>
      </c>
      <c r="E24" s="9">
        <v>3.3930883014086968</v>
      </c>
      <c r="F24" s="9">
        <v>14.205658436046038</v>
      </c>
      <c r="G24" s="8">
        <v>29.328193877206548</v>
      </c>
      <c r="H24" s="10">
        <v>11.268797524850001</v>
      </c>
      <c r="I24" s="9">
        <v>0.79378392752057758</v>
      </c>
      <c r="J24" s="9">
        <v>0</v>
      </c>
    </row>
    <row r="25" spans="1:10">
      <c r="A25" s="162" t="s">
        <v>236</v>
      </c>
      <c r="B25" s="162" t="s">
        <v>192</v>
      </c>
      <c r="C25" s="162" t="s">
        <v>195</v>
      </c>
      <c r="D25" s="162" t="s">
        <v>229</v>
      </c>
      <c r="E25" s="9">
        <v>0.8922772460536551</v>
      </c>
      <c r="F25" s="9">
        <v>13.25087412039481</v>
      </c>
      <c r="G25" s="8">
        <v>22.616159556061735</v>
      </c>
      <c r="H25" s="10">
        <v>8.2054007657779433</v>
      </c>
      <c r="I25" s="9">
        <v>0.21798293819019207</v>
      </c>
      <c r="J25" s="9">
        <v>0</v>
      </c>
    </row>
    <row r="26" spans="1:10">
      <c r="A26" s="162" t="s">
        <v>236</v>
      </c>
      <c r="B26" s="162" t="s">
        <v>192</v>
      </c>
      <c r="C26" s="162" t="s">
        <v>196</v>
      </c>
      <c r="D26" s="162" t="s">
        <v>228</v>
      </c>
      <c r="E26" s="9">
        <v>2.5655182656588722</v>
      </c>
      <c r="F26" s="9">
        <v>13.638184052589743</v>
      </c>
      <c r="G26" s="8">
        <v>28.242588732031532</v>
      </c>
      <c r="H26" s="10">
        <v>11.089091928059808</v>
      </c>
      <c r="I26" s="9">
        <v>0.13162667920282822</v>
      </c>
      <c r="J26" s="9">
        <v>0</v>
      </c>
    </row>
    <row r="27" spans="1:10">
      <c r="A27" s="162" t="s">
        <v>236</v>
      </c>
      <c r="B27" s="162" t="s">
        <v>192</v>
      </c>
      <c r="C27" s="162" t="s">
        <v>196</v>
      </c>
      <c r="D27" s="162" t="s">
        <v>229</v>
      </c>
      <c r="E27" s="9">
        <v>1.5630983362844604</v>
      </c>
      <c r="F27" s="9">
        <v>13.467162026055652</v>
      </c>
      <c r="G27" s="8">
        <v>28.002850706053781</v>
      </c>
      <c r="H27" s="10">
        <v>10.931945619821093</v>
      </c>
      <c r="I27" s="9">
        <v>0.16569298392032492</v>
      </c>
      <c r="J27" s="9">
        <v>0</v>
      </c>
    </row>
    <row r="28" spans="1:10">
      <c r="A28" s="162" t="s">
        <v>236</v>
      </c>
      <c r="B28" s="162" t="s">
        <v>232</v>
      </c>
      <c r="C28" s="162" t="s">
        <v>232</v>
      </c>
      <c r="D28" s="162" t="s">
        <v>228</v>
      </c>
      <c r="E28" s="9"/>
      <c r="F28" s="9"/>
      <c r="G28" s="8"/>
      <c r="H28" s="10"/>
      <c r="I28" s="9"/>
      <c r="J28" s="9"/>
    </row>
    <row r="29" spans="1:10">
      <c r="A29" s="162" t="s">
        <v>236</v>
      </c>
      <c r="B29" s="162" t="s">
        <v>232</v>
      </c>
      <c r="C29" s="162" t="s">
        <v>232</v>
      </c>
      <c r="D29" s="162" t="s">
        <v>229</v>
      </c>
      <c r="E29" s="9"/>
      <c r="F29" s="9"/>
      <c r="G29" s="8"/>
      <c r="H29" s="10"/>
      <c r="I29" s="9"/>
      <c r="J29" s="9"/>
    </row>
    <row r="30" spans="1:10">
      <c r="A30" s="162" t="s">
        <v>236</v>
      </c>
      <c r="B30" s="162" t="s">
        <v>197</v>
      </c>
      <c r="C30" s="162" t="s">
        <v>197</v>
      </c>
      <c r="D30" s="162" t="s">
        <v>228</v>
      </c>
      <c r="E30" s="9">
        <v>1.97130755972195</v>
      </c>
      <c r="F30" s="9">
        <v>9.9967166534983694</v>
      </c>
      <c r="G30" s="8">
        <v>20.72470556706174</v>
      </c>
      <c r="H30" s="10">
        <v>7.4270578916742984</v>
      </c>
      <c r="I30" s="9">
        <v>0</v>
      </c>
      <c r="J30" s="9">
        <v>0</v>
      </c>
    </row>
    <row r="31" spans="1:10">
      <c r="A31" s="162" t="s">
        <v>236</v>
      </c>
      <c r="B31" s="162" t="s">
        <v>197</v>
      </c>
      <c r="C31" s="162" t="s">
        <v>197</v>
      </c>
      <c r="D31" s="162" t="s">
        <v>229</v>
      </c>
      <c r="E31" s="9">
        <v>0</v>
      </c>
      <c r="F31" s="9">
        <v>13.843570059965627</v>
      </c>
      <c r="G31" s="8">
        <v>25.835099333362155</v>
      </c>
      <c r="H31" s="10">
        <v>10.136591756344261</v>
      </c>
      <c r="I31" s="9">
        <v>0</v>
      </c>
      <c r="J31" s="9">
        <v>0</v>
      </c>
    </row>
    <row r="32" spans="1:10">
      <c r="A32" s="162" t="s">
        <v>236</v>
      </c>
      <c r="B32" s="162" t="s">
        <v>198</v>
      </c>
      <c r="C32" s="162" t="s">
        <v>198</v>
      </c>
      <c r="D32" s="162" t="s">
        <v>228</v>
      </c>
      <c r="E32" s="9">
        <v>3.2432440949931647</v>
      </c>
      <c r="F32" s="9">
        <v>8.8120621149924521</v>
      </c>
      <c r="G32" s="8">
        <v>17.815977829395909</v>
      </c>
      <c r="H32" s="10">
        <v>6.4213422570191456</v>
      </c>
      <c r="I32" s="9">
        <v>1.720106682954351</v>
      </c>
      <c r="J32" s="9">
        <v>0</v>
      </c>
    </row>
    <row r="33" spans="1:10">
      <c r="A33" s="162" t="s">
        <v>236</v>
      </c>
      <c r="B33" s="162" t="s">
        <v>198</v>
      </c>
      <c r="C33" s="162" t="s">
        <v>198</v>
      </c>
      <c r="D33" s="162" t="s">
        <v>229</v>
      </c>
      <c r="E33" s="9">
        <v>1.8485385405964649</v>
      </c>
      <c r="F33" s="9">
        <v>7.7426926308033703</v>
      </c>
      <c r="G33" s="8">
        <v>15.056305366087793</v>
      </c>
      <c r="H33" s="10">
        <v>7.2000057459667888</v>
      </c>
      <c r="I33" s="9">
        <v>1.0528770322321177</v>
      </c>
      <c r="J33" s="9">
        <v>0</v>
      </c>
    </row>
    <row r="34" spans="1:10">
      <c r="A34" s="162" t="s">
        <v>236</v>
      </c>
      <c r="B34" s="162" t="s">
        <v>199</v>
      </c>
      <c r="C34" s="162" t="s">
        <v>199</v>
      </c>
      <c r="D34" s="162" t="s">
        <v>228</v>
      </c>
      <c r="E34" s="9">
        <v>4.3327493993290336</v>
      </c>
      <c r="F34" s="9">
        <v>9.3012032669923475</v>
      </c>
      <c r="G34" s="8">
        <v>18.690392513359924</v>
      </c>
      <c r="H34" s="10">
        <v>8.7221467303605031</v>
      </c>
      <c r="I34" s="9">
        <v>0.76371714303519911</v>
      </c>
      <c r="J34" s="9">
        <v>0</v>
      </c>
    </row>
    <row r="35" spans="1:10">
      <c r="A35" s="162" t="s">
        <v>236</v>
      </c>
      <c r="B35" s="162" t="s">
        <v>199</v>
      </c>
      <c r="C35" s="162" t="s">
        <v>199</v>
      </c>
      <c r="D35" s="162" t="s">
        <v>229</v>
      </c>
      <c r="E35" s="9">
        <v>8.3431873775223959</v>
      </c>
      <c r="F35" s="9">
        <v>12.555515627581334</v>
      </c>
      <c r="G35" s="8">
        <v>26.538070196056783</v>
      </c>
      <c r="H35" s="10">
        <v>14.38952931714217</v>
      </c>
      <c r="I35" s="9">
        <v>4.5285156513354465</v>
      </c>
      <c r="J35" s="9">
        <v>0</v>
      </c>
    </row>
    <row r="36" spans="1:10">
      <c r="A36" s="162" t="s">
        <v>236</v>
      </c>
      <c r="B36" s="162" t="s">
        <v>200</v>
      </c>
      <c r="C36" s="162" t="s">
        <v>200</v>
      </c>
      <c r="D36" s="162" t="s">
        <v>228</v>
      </c>
      <c r="E36" s="9">
        <v>4.1495624546168797</v>
      </c>
      <c r="F36" s="9">
        <v>13.736322837065204</v>
      </c>
      <c r="G36" s="8">
        <v>30.171285824090432</v>
      </c>
      <c r="H36" s="10">
        <v>11.888099228195756</v>
      </c>
      <c r="I36" s="9">
        <v>1.8005167374778299</v>
      </c>
      <c r="J36" s="9">
        <v>0</v>
      </c>
    </row>
    <row r="37" spans="1:10">
      <c r="A37" s="162" t="s">
        <v>236</v>
      </c>
      <c r="B37" s="162" t="s">
        <v>200</v>
      </c>
      <c r="C37" s="162" t="s">
        <v>200</v>
      </c>
      <c r="D37" s="162" t="s">
        <v>229</v>
      </c>
      <c r="E37" s="9">
        <v>1.6571398948626397</v>
      </c>
      <c r="F37" s="9">
        <v>11.748184440864053</v>
      </c>
      <c r="G37" s="8">
        <v>23.670626139611247</v>
      </c>
      <c r="H37" s="10">
        <v>9.3862389898474046</v>
      </c>
      <c r="I37" s="9">
        <v>1.0457490446738793</v>
      </c>
      <c r="J37" s="9">
        <v>0</v>
      </c>
    </row>
    <row r="38" spans="1:10">
      <c r="A38" s="162" t="s">
        <v>236</v>
      </c>
      <c r="B38" s="162" t="s">
        <v>201</v>
      </c>
      <c r="C38" s="162" t="s">
        <v>201</v>
      </c>
      <c r="D38" s="162" t="s">
        <v>228</v>
      </c>
      <c r="E38" s="9">
        <v>2.7252919608925033</v>
      </c>
      <c r="F38" s="9">
        <v>13.721576045756951</v>
      </c>
      <c r="G38" s="8">
        <v>33.446825297684605</v>
      </c>
      <c r="H38" s="10">
        <v>5.6533238764688241</v>
      </c>
      <c r="I38" s="9">
        <v>5.0121242628637291E-2</v>
      </c>
      <c r="J38" s="9">
        <v>0</v>
      </c>
    </row>
    <row r="39" spans="1:10">
      <c r="A39" s="162" t="s">
        <v>236</v>
      </c>
      <c r="B39" s="162" t="s">
        <v>201</v>
      </c>
      <c r="C39" s="162" t="s">
        <v>201</v>
      </c>
      <c r="D39" s="162" t="s">
        <v>229</v>
      </c>
      <c r="E39" s="9">
        <v>5.5997266554747824</v>
      </c>
      <c r="F39" s="9">
        <v>17.812117518698276</v>
      </c>
      <c r="G39" s="8">
        <v>51.103589316862319</v>
      </c>
      <c r="H39" s="10">
        <v>10.283933549721723</v>
      </c>
      <c r="I39" s="9">
        <v>2.2249294017442627</v>
      </c>
      <c r="J39" s="9">
        <v>0</v>
      </c>
    </row>
    <row r="40" spans="1:10">
      <c r="A40" s="162" t="s">
        <v>236</v>
      </c>
      <c r="B40" s="162" t="s">
        <v>218</v>
      </c>
      <c r="C40" s="162" t="s">
        <v>220</v>
      </c>
      <c r="D40" s="162" t="s">
        <v>228</v>
      </c>
      <c r="E40" s="9">
        <v>0.14977783281972229</v>
      </c>
      <c r="F40" s="9">
        <v>9.3042065973955292</v>
      </c>
      <c r="G40" s="8">
        <v>15.009828149691629</v>
      </c>
      <c r="H40" s="10">
        <v>3.7034840510141329</v>
      </c>
      <c r="I40" s="9">
        <v>0</v>
      </c>
      <c r="J40" s="9">
        <v>0</v>
      </c>
    </row>
    <row r="41" spans="1:10">
      <c r="A41" s="162" t="s">
        <v>236</v>
      </c>
      <c r="B41" s="162" t="s">
        <v>218</v>
      </c>
      <c r="C41" s="162" t="s">
        <v>220</v>
      </c>
      <c r="D41" s="162" t="s">
        <v>229</v>
      </c>
      <c r="E41" s="9">
        <v>0</v>
      </c>
      <c r="F41" s="9">
        <v>9.3798565477126044</v>
      </c>
      <c r="G41" s="8">
        <v>15.853884980101576</v>
      </c>
      <c r="H41" s="10">
        <v>3.4502795882091539</v>
      </c>
      <c r="I41" s="9">
        <v>0</v>
      </c>
      <c r="J41" s="9">
        <v>0</v>
      </c>
    </row>
    <row r="42" spans="1:10">
      <c r="A42" s="162" t="s">
        <v>236</v>
      </c>
      <c r="B42" s="162" t="s">
        <v>218</v>
      </c>
      <c r="C42" s="162" t="s">
        <v>204</v>
      </c>
      <c r="D42" s="162" t="s">
        <v>228</v>
      </c>
      <c r="E42" s="9">
        <v>2.0383908374618311</v>
      </c>
      <c r="F42" s="9">
        <v>15.266266146442774</v>
      </c>
      <c r="G42" s="8">
        <v>27.612696345363815</v>
      </c>
      <c r="H42" s="10">
        <v>6.0634799158214703</v>
      </c>
      <c r="I42" s="9">
        <v>0.21340035889574197</v>
      </c>
      <c r="J42" s="9">
        <v>0</v>
      </c>
    </row>
    <row r="43" spans="1:10">
      <c r="A43" s="162" t="s">
        <v>236</v>
      </c>
      <c r="B43" s="162" t="s">
        <v>218</v>
      </c>
      <c r="C43" s="162" t="s">
        <v>204</v>
      </c>
      <c r="D43" s="162" t="s">
        <v>229</v>
      </c>
      <c r="E43" s="9">
        <v>3.9321935370018581E-2</v>
      </c>
      <c r="F43" s="9">
        <v>8.0808871970499077</v>
      </c>
      <c r="G43" s="8">
        <v>14.165015849624693</v>
      </c>
      <c r="H43" s="10">
        <v>4.7003785753661314</v>
      </c>
      <c r="I43" s="9">
        <v>0</v>
      </c>
      <c r="J43" s="9">
        <v>0</v>
      </c>
    </row>
    <row r="44" spans="1:10">
      <c r="A44" s="162" t="s">
        <v>236</v>
      </c>
      <c r="B44" s="162" t="s">
        <v>218</v>
      </c>
      <c r="C44" s="162" t="s">
        <v>205</v>
      </c>
      <c r="D44" s="162" t="s">
        <v>228</v>
      </c>
      <c r="E44" s="9">
        <v>0.86202479911828533</v>
      </c>
      <c r="F44" s="9">
        <v>9.0163921953309067</v>
      </c>
      <c r="G44" s="8">
        <v>15.810974619027514</v>
      </c>
      <c r="H44" s="10">
        <v>4.6859564665525602</v>
      </c>
      <c r="I44" s="9">
        <v>0</v>
      </c>
      <c r="J44" s="9">
        <v>0</v>
      </c>
    </row>
    <row r="45" spans="1:10">
      <c r="A45" s="162" t="s">
        <v>236</v>
      </c>
      <c r="B45" s="162" t="s">
        <v>218</v>
      </c>
      <c r="C45" s="162" t="s">
        <v>205</v>
      </c>
      <c r="D45" s="162" t="s">
        <v>229</v>
      </c>
      <c r="E45" s="9">
        <v>0.46529777442672149</v>
      </c>
      <c r="F45" s="9">
        <v>11.660361466924682</v>
      </c>
      <c r="G45" s="8">
        <v>11.162453794406872</v>
      </c>
      <c r="H45" s="10">
        <v>2.8159686063835543</v>
      </c>
      <c r="I45" s="9">
        <v>0</v>
      </c>
      <c r="J45" s="9">
        <v>0</v>
      </c>
    </row>
    <row r="46" spans="1:10">
      <c r="A46" s="162" t="s">
        <v>236</v>
      </c>
      <c r="B46" s="162" t="s">
        <v>218</v>
      </c>
      <c r="C46" s="162" t="s">
        <v>206</v>
      </c>
      <c r="D46" s="162" t="s">
        <v>228</v>
      </c>
      <c r="E46" s="9">
        <v>0</v>
      </c>
      <c r="F46" s="9">
        <v>7.6303796419001015</v>
      </c>
      <c r="G46" s="8">
        <v>12.758058529202899</v>
      </c>
      <c r="H46" s="10">
        <v>2.4448860292767027</v>
      </c>
      <c r="I46" s="9">
        <v>0</v>
      </c>
      <c r="J46" s="9">
        <v>0</v>
      </c>
    </row>
    <row r="47" spans="1:10">
      <c r="A47" s="162" t="s">
        <v>236</v>
      </c>
      <c r="B47" s="162" t="s">
        <v>218</v>
      </c>
      <c r="C47" s="162" t="s">
        <v>206</v>
      </c>
      <c r="D47" s="162" t="s">
        <v>229</v>
      </c>
      <c r="E47" s="9">
        <v>0</v>
      </c>
      <c r="F47" s="9">
        <v>7.5065955072637784</v>
      </c>
      <c r="G47" s="8">
        <v>11.189655786952882</v>
      </c>
      <c r="H47" s="10">
        <v>2.2310078922608576</v>
      </c>
      <c r="I47" s="9">
        <v>0</v>
      </c>
      <c r="J47" s="9">
        <v>0</v>
      </c>
    </row>
    <row r="48" spans="1:10">
      <c r="A48" s="162" t="s">
        <v>236</v>
      </c>
      <c r="B48" s="162" t="s">
        <v>218</v>
      </c>
      <c r="C48" s="162" t="s">
        <v>207</v>
      </c>
      <c r="D48" s="162" t="s">
        <v>228</v>
      </c>
      <c r="E48" s="9">
        <v>0</v>
      </c>
      <c r="F48" s="9">
        <v>7.9869160811053561</v>
      </c>
      <c r="G48" s="8">
        <v>13.176080807559112</v>
      </c>
      <c r="H48" s="10">
        <v>2.6353774507034813</v>
      </c>
      <c r="I48" s="9">
        <v>0</v>
      </c>
      <c r="J48" s="9">
        <v>0</v>
      </c>
    </row>
    <row r="49" spans="1:10">
      <c r="A49" s="162" t="s">
        <v>236</v>
      </c>
      <c r="B49" s="162" t="s">
        <v>218</v>
      </c>
      <c r="C49" s="162" t="s">
        <v>207</v>
      </c>
      <c r="D49" s="162" t="s">
        <v>229</v>
      </c>
      <c r="E49" s="9">
        <v>0</v>
      </c>
      <c r="F49" s="9">
        <v>9.2112050141394288</v>
      </c>
      <c r="G49" s="8">
        <v>16.949922837554787</v>
      </c>
      <c r="H49" s="10">
        <v>3.0878955205934311</v>
      </c>
      <c r="I49" s="9">
        <v>0</v>
      </c>
      <c r="J49" s="9">
        <v>0</v>
      </c>
    </row>
    <row r="50" spans="1:10">
      <c r="A50" s="162" t="s">
        <v>236</v>
      </c>
      <c r="B50" s="162" t="s">
        <v>218</v>
      </c>
      <c r="C50" s="162" t="s">
        <v>208</v>
      </c>
      <c r="D50" s="162" t="s">
        <v>228</v>
      </c>
      <c r="E50" s="9">
        <v>0</v>
      </c>
      <c r="F50" s="9">
        <v>7.2095657823252468</v>
      </c>
      <c r="G50" s="8">
        <v>12.644989535800716</v>
      </c>
      <c r="H50" s="10">
        <v>2.327312697067454</v>
      </c>
      <c r="I50" s="9">
        <v>0</v>
      </c>
      <c r="J50" s="9">
        <v>0</v>
      </c>
    </row>
    <row r="51" spans="1:10">
      <c r="A51" s="162" t="s">
        <v>236</v>
      </c>
      <c r="B51" s="162" t="s">
        <v>218</v>
      </c>
      <c r="C51" s="162" t="s">
        <v>208</v>
      </c>
      <c r="D51" s="162" t="s">
        <v>229</v>
      </c>
      <c r="E51" s="9">
        <v>0</v>
      </c>
      <c r="F51" s="9">
        <v>8.6645582147045097</v>
      </c>
      <c r="G51" s="8">
        <v>14.437667436520746</v>
      </c>
      <c r="H51" s="10">
        <v>3.2687963100729056</v>
      </c>
      <c r="I51" s="9">
        <v>0</v>
      </c>
      <c r="J51" s="9">
        <v>0</v>
      </c>
    </row>
    <row r="52" spans="1:10">
      <c r="A52" s="162" t="s">
        <v>236</v>
      </c>
      <c r="B52" s="162" t="s">
        <v>232</v>
      </c>
      <c r="C52" s="162" t="s">
        <v>232</v>
      </c>
      <c r="D52" s="162" t="s">
        <v>228</v>
      </c>
      <c r="E52" s="9"/>
      <c r="F52" s="9"/>
      <c r="G52" s="8"/>
      <c r="H52" s="10"/>
      <c r="I52" s="9"/>
      <c r="J52" s="9"/>
    </row>
    <row r="53" spans="1:10">
      <c r="A53" s="162" t="s">
        <v>236</v>
      </c>
      <c r="B53" s="162" t="s">
        <v>232</v>
      </c>
      <c r="C53" s="162" t="s">
        <v>232</v>
      </c>
      <c r="D53" s="162" t="s">
        <v>229</v>
      </c>
      <c r="E53" s="9"/>
      <c r="F53" s="9"/>
      <c r="G53" s="8"/>
      <c r="H53" s="10"/>
      <c r="I53" s="9"/>
      <c r="J53" s="9"/>
    </row>
    <row r="54" spans="1:10">
      <c r="A54" s="162" t="s">
        <v>236</v>
      </c>
      <c r="B54" s="162" t="s">
        <v>209</v>
      </c>
      <c r="C54" s="162" t="s">
        <v>209</v>
      </c>
      <c r="D54" s="162" t="s">
        <v>228</v>
      </c>
      <c r="E54" s="9">
        <v>1.0792608009115252</v>
      </c>
      <c r="F54" s="9">
        <v>14.311772720170007</v>
      </c>
      <c r="G54" s="8">
        <v>24.786953432795542</v>
      </c>
      <c r="H54" s="10">
        <v>9.3978818513537465</v>
      </c>
      <c r="I54" s="9">
        <v>0</v>
      </c>
      <c r="J54" s="9">
        <v>0</v>
      </c>
    </row>
    <row r="55" spans="1:10">
      <c r="A55" s="162" t="s">
        <v>236</v>
      </c>
      <c r="B55" s="162" t="s">
        <v>209</v>
      </c>
      <c r="C55" s="162" t="s">
        <v>209</v>
      </c>
      <c r="D55" s="162" t="s">
        <v>229</v>
      </c>
      <c r="E55" s="9">
        <v>0</v>
      </c>
      <c r="F55" s="9">
        <v>12.078747559553303</v>
      </c>
      <c r="G55" s="8">
        <v>34.836986228330083</v>
      </c>
      <c r="H55" s="10">
        <v>0.58438818565400841</v>
      </c>
      <c r="I55" s="9">
        <v>0</v>
      </c>
      <c r="J55" s="9">
        <v>0</v>
      </c>
    </row>
    <row r="56" spans="1:10">
      <c r="A56" s="162" t="s">
        <v>236</v>
      </c>
      <c r="B56" s="162" t="s">
        <v>210</v>
      </c>
      <c r="C56" s="162" t="s">
        <v>210</v>
      </c>
      <c r="D56" s="162" t="s">
        <v>228</v>
      </c>
      <c r="E56" s="9">
        <v>1.7018442227638775</v>
      </c>
      <c r="F56" s="9">
        <v>10.405927617983318</v>
      </c>
      <c r="G56" s="8">
        <v>18.27591269383958</v>
      </c>
      <c r="H56" s="10">
        <v>6.4732740722032505</v>
      </c>
      <c r="I56" s="9">
        <v>0.15723190689829378</v>
      </c>
      <c r="J56" s="9">
        <v>0</v>
      </c>
    </row>
    <row r="57" spans="1:10">
      <c r="A57" s="162" t="s">
        <v>236</v>
      </c>
      <c r="B57" s="162" t="s">
        <v>210</v>
      </c>
      <c r="C57" s="162" t="s">
        <v>210</v>
      </c>
      <c r="D57" s="162" t="s">
        <v>229</v>
      </c>
      <c r="E57" s="9">
        <v>0.34932138092375364</v>
      </c>
      <c r="F57" s="9">
        <v>9.9647247261057093</v>
      </c>
      <c r="G57" s="8">
        <v>20.669068723166294</v>
      </c>
      <c r="H57" s="10">
        <v>4.5643632383345745</v>
      </c>
      <c r="I57" s="9">
        <v>0.14370826913199794</v>
      </c>
      <c r="J57" s="9">
        <v>0</v>
      </c>
    </row>
    <row r="58" spans="1:10">
      <c r="A58" s="162" t="s">
        <v>236</v>
      </c>
      <c r="B58" s="162" t="s">
        <v>211</v>
      </c>
      <c r="C58" s="162" t="s">
        <v>211</v>
      </c>
      <c r="D58" s="162" t="s">
        <v>228</v>
      </c>
      <c r="E58" s="9">
        <v>2.700291181604467</v>
      </c>
      <c r="F58" s="9">
        <v>10.871907900303379</v>
      </c>
      <c r="G58" s="8">
        <v>18.545302900807812</v>
      </c>
      <c r="H58" s="10">
        <v>8.0910302535223195</v>
      </c>
      <c r="I58" s="9">
        <v>0.36217059318963574</v>
      </c>
      <c r="J58" s="9">
        <v>0</v>
      </c>
    </row>
    <row r="59" spans="1:10">
      <c r="A59" s="162" t="s">
        <v>236</v>
      </c>
      <c r="B59" s="162" t="s">
        <v>211</v>
      </c>
      <c r="C59" s="162" t="s">
        <v>211</v>
      </c>
      <c r="D59" s="162" t="s">
        <v>229</v>
      </c>
      <c r="E59" s="9">
        <v>0.485681486704167</v>
      </c>
      <c r="F59" s="9">
        <v>11.983467009139698</v>
      </c>
      <c r="G59" s="8">
        <v>25.338705843203925</v>
      </c>
      <c r="H59" s="10">
        <v>6.4075686917649994</v>
      </c>
      <c r="I59" s="9">
        <v>0</v>
      </c>
      <c r="J59" s="9">
        <v>0</v>
      </c>
    </row>
  </sheetData>
  <sheetProtection password="DC4F" sheet="1" objects="1" scenarios="1"/>
  <phoneticPr fontId="1"/>
  <conditionalFormatting sqref="C2:H2 C3:D12">
    <cfRule type="cellIs" dxfId="7" priority="4" operator="lessThan">
      <formula>0</formula>
    </cfRule>
  </conditionalFormatting>
  <conditionalFormatting sqref="I3:J59">
    <cfRule type="cellIs" dxfId="6" priority="1" operator="lessThan">
      <formula>0</formula>
    </cfRule>
  </conditionalFormatting>
  <conditionalFormatting sqref="I2:J2">
    <cfRule type="cellIs" dxfId="5" priority="3" operator="lessThan">
      <formula>0</formula>
    </cfRule>
  </conditionalFormatting>
  <conditionalFormatting sqref="E3:H59">
    <cfRule type="cellIs" dxfId="4" priority="2" operator="lessThan">
      <formula>0</formula>
    </cfRule>
  </conditionalFormatting>
  <pageMargins left="0.7" right="0.7" top="0.75" bottom="0.75" header="0.3" footer="0.3"/>
  <pageSetup paperSize="9" scale="9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9"/>
  <sheetViews>
    <sheetView workbookViewId="0">
      <selection activeCell="A8" sqref="A8:XFD8"/>
    </sheetView>
  </sheetViews>
  <sheetFormatPr defaultColWidth="9" defaultRowHeight="11.25"/>
  <cols>
    <col min="1" max="1" width="18.875" style="155" bestFit="1" customWidth="1"/>
    <col min="2" max="2" width="20.5" style="155" bestFit="1" customWidth="1"/>
    <col min="3" max="3" width="24" style="155" bestFit="1" customWidth="1"/>
    <col min="4" max="4" width="10.5" style="155" bestFit="1" customWidth="1"/>
    <col min="5" max="16384" width="9" style="155"/>
  </cols>
  <sheetData>
    <row r="1" spans="1:10">
      <c r="A1" s="1" t="s">
        <v>222</v>
      </c>
      <c r="B1" s="2" t="s">
        <v>223</v>
      </c>
      <c r="C1" s="2" t="s">
        <v>224</v>
      </c>
      <c r="D1" s="3" t="s">
        <v>225</v>
      </c>
      <c r="E1" s="3" t="s">
        <v>226</v>
      </c>
      <c r="F1" s="3" t="s">
        <v>15</v>
      </c>
      <c r="G1" s="3" t="s">
        <v>241</v>
      </c>
      <c r="H1" s="3" t="s">
        <v>242</v>
      </c>
      <c r="I1" s="3" t="s">
        <v>243</v>
      </c>
      <c r="J1" s="3" t="s">
        <v>244</v>
      </c>
    </row>
    <row r="2" spans="1:10">
      <c r="A2" s="159" t="s">
        <v>237</v>
      </c>
      <c r="B2" s="157" t="s">
        <v>180</v>
      </c>
      <c r="C2" s="168" t="s">
        <v>180</v>
      </c>
      <c r="D2" s="168" t="s">
        <v>228</v>
      </c>
      <c r="E2" s="15">
        <v>1.023794745662584</v>
      </c>
      <c r="F2" s="15">
        <v>1.4088772520317934</v>
      </c>
      <c r="G2" s="15">
        <v>3.3</v>
      </c>
      <c r="H2" s="15">
        <v>1.6</v>
      </c>
      <c r="I2" s="15">
        <v>0.5</v>
      </c>
      <c r="J2" s="15">
        <v>-0.2</v>
      </c>
    </row>
    <row r="3" spans="1:10">
      <c r="A3" s="159" t="s">
        <v>237</v>
      </c>
      <c r="B3" s="157" t="s">
        <v>180</v>
      </c>
      <c r="C3" s="168" t="s">
        <v>180</v>
      </c>
      <c r="D3" s="168" t="s">
        <v>229</v>
      </c>
      <c r="E3" s="15">
        <v>1.3164750816965358</v>
      </c>
      <c r="F3" s="15">
        <v>2.4134661285011485</v>
      </c>
      <c r="G3" s="15">
        <v>5.9</v>
      </c>
      <c r="H3" s="15">
        <v>2.2000000000000002</v>
      </c>
      <c r="I3" s="15">
        <v>0.7</v>
      </c>
      <c r="J3" s="15">
        <v>0</v>
      </c>
    </row>
    <row r="4" spans="1:10">
      <c r="A4" s="159" t="s">
        <v>237</v>
      </c>
      <c r="B4" s="157" t="s">
        <v>216</v>
      </c>
      <c r="C4" s="168" t="s">
        <v>216</v>
      </c>
      <c r="D4" s="168" t="s">
        <v>228</v>
      </c>
      <c r="E4" s="15">
        <v>0.99263252102621635</v>
      </c>
      <c r="F4" s="15">
        <v>1.4029520989469881</v>
      </c>
      <c r="G4" s="15">
        <v>3.3</v>
      </c>
      <c r="H4" s="15">
        <v>1.6</v>
      </c>
      <c r="I4" s="15">
        <v>0.4</v>
      </c>
      <c r="J4" s="15">
        <v>-0.3</v>
      </c>
    </row>
    <row r="5" spans="1:10">
      <c r="A5" s="159" t="s">
        <v>237</v>
      </c>
      <c r="B5" s="157" t="s">
        <v>216</v>
      </c>
      <c r="C5" s="168" t="s">
        <v>216</v>
      </c>
      <c r="D5" s="168" t="s">
        <v>229</v>
      </c>
      <c r="E5" s="15">
        <v>0.72231172278807643</v>
      </c>
      <c r="F5" s="15">
        <v>1.372095360563373</v>
      </c>
      <c r="G5" s="15">
        <v>2.9</v>
      </c>
      <c r="H5" s="15">
        <v>1.3</v>
      </c>
      <c r="I5" s="15">
        <v>0.3</v>
      </c>
      <c r="J5" s="15">
        <v>-0.1</v>
      </c>
    </row>
    <row r="6" spans="1:10">
      <c r="A6" s="159" t="s">
        <v>237</v>
      </c>
      <c r="B6" s="157" t="s">
        <v>230</v>
      </c>
      <c r="C6" s="168" t="s">
        <v>231</v>
      </c>
      <c r="D6" s="168" t="s">
        <v>228</v>
      </c>
      <c r="E6" s="15">
        <v>2.0406668587803081</v>
      </c>
      <c r="F6" s="15">
        <v>1.6045502645886436</v>
      </c>
      <c r="G6" s="15">
        <v>4.5999999999999996</v>
      </c>
      <c r="H6" s="15">
        <v>2.8</v>
      </c>
      <c r="I6" s="15">
        <v>1.3</v>
      </c>
      <c r="J6" s="15">
        <v>0.2</v>
      </c>
    </row>
    <row r="7" spans="1:10">
      <c r="A7" s="159" t="s">
        <v>237</v>
      </c>
      <c r="B7" s="157" t="s">
        <v>230</v>
      </c>
      <c r="C7" s="168" t="s">
        <v>231</v>
      </c>
      <c r="D7" s="168" t="s">
        <v>229</v>
      </c>
      <c r="E7" s="15">
        <v>1.6863240587738986</v>
      </c>
      <c r="F7" s="15">
        <v>1.7762916191052556</v>
      </c>
      <c r="G7" s="15">
        <v>4.5</v>
      </c>
      <c r="H7" s="15">
        <v>2.4</v>
      </c>
      <c r="I7" s="15">
        <v>1</v>
      </c>
      <c r="J7" s="15">
        <v>0.1</v>
      </c>
    </row>
    <row r="8" spans="1:10">
      <c r="A8" s="159" t="s">
        <v>237</v>
      </c>
      <c r="B8" s="157" t="s">
        <v>230</v>
      </c>
      <c r="C8" s="168" t="s">
        <v>186</v>
      </c>
      <c r="D8" s="168" t="s">
        <v>228</v>
      </c>
      <c r="E8" s="15">
        <v>1.6267811535011425</v>
      </c>
      <c r="F8" s="15">
        <v>1.6364492058386106</v>
      </c>
      <c r="G8" s="15">
        <v>4.7</v>
      </c>
      <c r="H8" s="15">
        <v>2.4</v>
      </c>
      <c r="I8" s="15">
        <v>1</v>
      </c>
      <c r="J8" s="15">
        <v>0.3</v>
      </c>
    </row>
    <row r="9" spans="1:10">
      <c r="A9" s="159" t="s">
        <v>237</v>
      </c>
      <c r="B9" s="157" t="s">
        <v>230</v>
      </c>
      <c r="C9" s="168" t="s">
        <v>186</v>
      </c>
      <c r="D9" s="168" t="s">
        <v>229</v>
      </c>
      <c r="E9" s="15">
        <v>1.5639732717665811</v>
      </c>
      <c r="F9" s="15">
        <v>1.8622158006954503</v>
      </c>
      <c r="G9" s="15">
        <v>4.9000000000000004</v>
      </c>
      <c r="H9" s="15">
        <v>2.2999999999999998</v>
      </c>
      <c r="I9" s="15">
        <v>1</v>
      </c>
      <c r="J9" s="15">
        <v>0.3</v>
      </c>
    </row>
    <row r="10" spans="1:10">
      <c r="A10" s="159" t="s">
        <v>237</v>
      </c>
      <c r="B10" s="157" t="s">
        <v>230</v>
      </c>
      <c r="C10" s="168" t="s">
        <v>187</v>
      </c>
      <c r="D10" s="168" t="s">
        <v>228</v>
      </c>
      <c r="E10" s="15">
        <v>2.403220114682393</v>
      </c>
      <c r="F10" s="15">
        <v>1.5079765427838099</v>
      </c>
      <c r="G10" s="15">
        <v>4.5999999999999996</v>
      </c>
      <c r="H10" s="15">
        <v>3</v>
      </c>
      <c r="I10" s="15">
        <v>1.6</v>
      </c>
      <c r="J10" s="15">
        <v>0.5</v>
      </c>
    </row>
    <row r="11" spans="1:10">
      <c r="A11" s="159" t="s">
        <v>237</v>
      </c>
      <c r="B11" s="157" t="s">
        <v>230</v>
      </c>
      <c r="C11" s="168" t="s">
        <v>187</v>
      </c>
      <c r="D11" s="168" t="s">
        <v>229</v>
      </c>
      <c r="E11" s="15">
        <v>1.8659798438314192</v>
      </c>
      <c r="F11" s="15">
        <v>1.6430003609394039</v>
      </c>
      <c r="G11" s="15">
        <v>4</v>
      </c>
      <c r="H11" s="15">
        <v>2.5</v>
      </c>
      <c r="I11" s="15">
        <v>1.2</v>
      </c>
      <c r="J11" s="15">
        <v>0.4</v>
      </c>
    </row>
    <row r="12" spans="1:10">
      <c r="A12" s="159" t="s">
        <v>237</v>
      </c>
      <c r="B12" s="157" t="s">
        <v>230</v>
      </c>
      <c r="C12" s="168" t="s">
        <v>188</v>
      </c>
      <c r="D12" s="168" t="s">
        <v>228</v>
      </c>
      <c r="E12" s="15">
        <v>2.1604472222870088</v>
      </c>
      <c r="F12" s="15">
        <v>1.5592751639620028</v>
      </c>
      <c r="G12" s="15">
        <v>4.5</v>
      </c>
      <c r="H12" s="15">
        <v>2.9</v>
      </c>
      <c r="I12" s="15">
        <v>1.4</v>
      </c>
      <c r="J12" s="15">
        <v>0.2</v>
      </c>
    </row>
    <row r="13" spans="1:10">
      <c r="A13" s="162" t="s">
        <v>237</v>
      </c>
      <c r="B13" s="162" t="s">
        <v>230</v>
      </c>
      <c r="C13" s="162" t="s">
        <v>188</v>
      </c>
      <c r="D13" s="162" t="s">
        <v>229</v>
      </c>
      <c r="E13" s="15">
        <v>1.8546969930185955</v>
      </c>
      <c r="F13" s="15">
        <v>1.5830707321709636</v>
      </c>
      <c r="G13" s="15">
        <v>4.0999999999999996</v>
      </c>
      <c r="H13" s="15">
        <v>2.7</v>
      </c>
      <c r="I13" s="15">
        <v>1.2</v>
      </c>
      <c r="J13" s="15">
        <v>0.1</v>
      </c>
    </row>
    <row r="14" spans="1:10">
      <c r="A14" s="162" t="s">
        <v>237</v>
      </c>
      <c r="B14" s="162" t="s">
        <v>230</v>
      </c>
      <c r="C14" s="162" t="s">
        <v>189</v>
      </c>
      <c r="D14" s="162" t="s">
        <v>228</v>
      </c>
      <c r="E14" s="15">
        <v>1.9401715848456458</v>
      </c>
      <c r="F14" s="15">
        <v>1.5291543746818823</v>
      </c>
      <c r="G14" s="15">
        <v>4.3</v>
      </c>
      <c r="H14" s="15">
        <v>2.6</v>
      </c>
      <c r="I14" s="15">
        <v>1.2</v>
      </c>
      <c r="J14" s="15">
        <v>0.1</v>
      </c>
    </row>
    <row r="15" spans="1:10">
      <c r="A15" s="162" t="s">
        <v>237</v>
      </c>
      <c r="B15" s="162" t="s">
        <v>230</v>
      </c>
      <c r="C15" s="162" t="s">
        <v>189</v>
      </c>
      <c r="D15" s="162" t="s">
        <v>229</v>
      </c>
      <c r="E15" s="15">
        <v>1.4985791352439306</v>
      </c>
      <c r="F15" s="15">
        <v>1.5097988705510448</v>
      </c>
      <c r="G15" s="15">
        <v>3.7</v>
      </c>
      <c r="H15" s="15">
        <v>2.1</v>
      </c>
      <c r="I15" s="15">
        <v>0.8</v>
      </c>
      <c r="J15" s="15">
        <v>0</v>
      </c>
    </row>
    <row r="16" spans="1:10">
      <c r="A16" s="162" t="s">
        <v>237</v>
      </c>
      <c r="B16" s="162" t="s">
        <v>230</v>
      </c>
      <c r="C16" s="162" t="s">
        <v>190</v>
      </c>
      <c r="D16" s="162" t="s">
        <v>228</v>
      </c>
      <c r="E16" s="15">
        <v>2.4551007536061014</v>
      </c>
      <c r="F16" s="15">
        <v>1.597165077344316</v>
      </c>
      <c r="G16" s="15">
        <v>4.9000000000000004</v>
      </c>
      <c r="H16" s="15">
        <v>3.3</v>
      </c>
      <c r="I16" s="15">
        <v>1.7</v>
      </c>
      <c r="J16" s="15">
        <v>0.4</v>
      </c>
    </row>
    <row r="17" spans="1:10">
      <c r="A17" s="162" t="s">
        <v>237</v>
      </c>
      <c r="B17" s="162" t="s">
        <v>230</v>
      </c>
      <c r="C17" s="162" t="s">
        <v>190</v>
      </c>
      <c r="D17" s="162" t="s">
        <v>229</v>
      </c>
      <c r="E17" s="15">
        <v>1.9177216074586223</v>
      </c>
      <c r="F17" s="15">
        <v>1.7799087385284342</v>
      </c>
      <c r="G17" s="15">
        <v>4.5999999999999996</v>
      </c>
      <c r="H17" s="15">
        <v>2.7</v>
      </c>
      <c r="I17" s="15">
        <v>1.2</v>
      </c>
      <c r="J17" s="15">
        <v>0.2</v>
      </c>
    </row>
    <row r="18" spans="1:10">
      <c r="A18" s="162" t="s">
        <v>237</v>
      </c>
      <c r="B18" s="162" t="s">
        <v>232</v>
      </c>
      <c r="C18" s="162" t="s">
        <v>232</v>
      </c>
      <c r="D18" s="162" t="s">
        <v>228</v>
      </c>
      <c r="E18" s="15"/>
      <c r="F18" s="15"/>
      <c r="G18" s="15"/>
      <c r="H18" s="15"/>
      <c r="I18" s="15"/>
      <c r="J18" s="15"/>
    </row>
    <row r="19" spans="1:10">
      <c r="A19" s="162" t="s">
        <v>237</v>
      </c>
      <c r="B19" s="162" t="s">
        <v>232</v>
      </c>
      <c r="C19" s="162" t="s">
        <v>232</v>
      </c>
      <c r="D19" s="162" t="s">
        <v>229</v>
      </c>
      <c r="E19" s="15"/>
      <c r="F19" s="15"/>
      <c r="G19" s="15"/>
      <c r="H19" s="15"/>
      <c r="I19" s="15"/>
      <c r="J19" s="15"/>
    </row>
    <row r="20" spans="1:10">
      <c r="A20" s="162" t="s">
        <v>237</v>
      </c>
      <c r="B20" s="162" t="s">
        <v>192</v>
      </c>
      <c r="C20" s="162" t="s">
        <v>233</v>
      </c>
      <c r="D20" s="162" t="s">
        <v>228</v>
      </c>
      <c r="E20" s="15">
        <v>0.90169972965935119</v>
      </c>
      <c r="F20" s="15">
        <v>1.416703487851408</v>
      </c>
      <c r="G20" s="15">
        <v>3.2</v>
      </c>
      <c r="H20" s="15">
        <v>1.5</v>
      </c>
      <c r="I20" s="15">
        <v>0.3</v>
      </c>
      <c r="J20" s="15">
        <v>-0.4</v>
      </c>
    </row>
    <row r="21" spans="1:10">
      <c r="A21" s="162" t="s">
        <v>237</v>
      </c>
      <c r="B21" s="162" t="s">
        <v>192</v>
      </c>
      <c r="C21" s="162" t="s">
        <v>233</v>
      </c>
      <c r="D21" s="162" t="s">
        <v>229</v>
      </c>
      <c r="E21" s="15">
        <v>0.83707280356486713</v>
      </c>
      <c r="F21" s="15">
        <v>1.5863983697290667</v>
      </c>
      <c r="G21" s="15">
        <v>3.3</v>
      </c>
      <c r="H21" s="15">
        <v>1.5</v>
      </c>
      <c r="I21" s="15">
        <v>0.3</v>
      </c>
      <c r="J21" s="15">
        <v>-0.2</v>
      </c>
    </row>
    <row r="22" spans="1:10">
      <c r="A22" s="162" t="s">
        <v>237</v>
      </c>
      <c r="B22" s="162" t="s">
        <v>192</v>
      </c>
      <c r="C22" s="162" t="s">
        <v>194</v>
      </c>
      <c r="D22" s="162" t="s">
        <v>228</v>
      </c>
      <c r="E22" s="15">
        <v>0.71866215734386485</v>
      </c>
      <c r="F22" s="15">
        <v>1.2365934536093013</v>
      </c>
      <c r="G22" s="15">
        <v>2.4</v>
      </c>
      <c r="H22" s="15">
        <v>1.2</v>
      </c>
      <c r="I22" s="15">
        <v>0.2</v>
      </c>
      <c r="J22" s="15">
        <v>-0.6</v>
      </c>
    </row>
    <row r="23" spans="1:10">
      <c r="A23" s="162" t="s">
        <v>237</v>
      </c>
      <c r="B23" s="162" t="s">
        <v>192</v>
      </c>
      <c r="C23" s="162" t="s">
        <v>194</v>
      </c>
      <c r="D23" s="162" t="s">
        <v>229</v>
      </c>
      <c r="E23" s="15">
        <v>0.81619178286290595</v>
      </c>
      <c r="F23" s="15">
        <v>1.2791089660677855</v>
      </c>
      <c r="G23" s="15">
        <v>2.7</v>
      </c>
      <c r="H23" s="15">
        <v>1.4</v>
      </c>
      <c r="I23" s="15">
        <v>0.3</v>
      </c>
      <c r="J23" s="15">
        <v>-0.2</v>
      </c>
    </row>
    <row r="24" spans="1:10">
      <c r="A24" s="162" t="s">
        <v>237</v>
      </c>
      <c r="B24" s="162" t="s">
        <v>192</v>
      </c>
      <c r="C24" s="162" t="s">
        <v>195</v>
      </c>
      <c r="D24" s="162" t="s">
        <v>228</v>
      </c>
      <c r="E24" s="15">
        <v>2.2538475031806242</v>
      </c>
      <c r="F24" s="15">
        <v>1.7001308505593355</v>
      </c>
      <c r="G24" s="15">
        <v>4.9000000000000004</v>
      </c>
      <c r="H24" s="15">
        <v>3.1</v>
      </c>
      <c r="I24" s="15">
        <v>1.4</v>
      </c>
      <c r="J24" s="15">
        <v>0.1</v>
      </c>
    </row>
    <row r="25" spans="1:10">
      <c r="A25" s="162" t="s">
        <v>237</v>
      </c>
      <c r="B25" s="162" t="s">
        <v>192</v>
      </c>
      <c r="C25" s="162" t="s">
        <v>195</v>
      </c>
      <c r="D25" s="162" t="s">
        <v>229</v>
      </c>
      <c r="E25" s="15">
        <v>1.6656232297190035</v>
      </c>
      <c r="F25" s="15">
        <v>2.1874602159133505</v>
      </c>
      <c r="G25" s="15">
        <v>6</v>
      </c>
      <c r="H25" s="15">
        <v>2.8</v>
      </c>
      <c r="I25" s="15">
        <v>1</v>
      </c>
      <c r="J25" s="15">
        <v>0</v>
      </c>
    </row>
    <row r="26" spans="1:10">
      <c r="A26" s="162" t="s">
        <v>237</v>
      </c>
      <c r="B26" s="162" t="s">
        <v>192</v>
      </c>
      <c r="C26" s="162" t="s">
        <v>196</v>
      </c>
      <c r="D26" s="162" t="s">
        <v>228</v>
      </c>
      <c r="E26" s="15">
        <v>0.63034664815356356</v>
      </c>
      <c r="F26" s="15">
        <v>1.1927118202368256</v>
      </c>
      <c r="G26" s="15">
        <v>2.6</v>
      </c>
      <c r="H26" s="15">
        <v>1.1000000000000001</v>
      </c>
      <c r="I26" s="15">
        <v>0.3</v>
      </c>
      <c r="J26" s="15">
        <v>-0.1</v>
      </c>
    </row>
    <row r="27" spans="1:10">
      <c r="A27" s="162" t="s">
        <v>237</v>
      </c>
      <c r="B27" s="162" t="s">
        <v>192</v>
      </c>
      <c r="C27" s="162" t="s">
        <v>196</v>
      </c>
      <c r="D27" s="162" t="s">
        <v>229</v>
      </c>
      <c r="E27" s="15">
        <v>0.72601697473199955</v>
      </c>
      <c r="F27" s="15">
        <v>1.5896124353535839</v>
      </c>
      <c r="G27" s="15">
        <v>3.5</v>
      </c>
      <c r="H27" s="15">
        <v>1.3</v>
      </c>
      <c r="I27" s="15">
        <v>0.3</v>
      </c>
      <c r="J27" s="15">
        <v>-0.2</v>
      </c>
    </row>
    <row r="28" spans="1:10">
      <c r="A28" s="162" t="s">
        <v>237</v>
      </c>
      <c r="B28" s="162" t="s">
        <v>232</v>
      </c>
      <c r="C28" s="162" t="s">
        <v>232</v>
      </c>
      <c r="D28" s="162" t="s">
        <v>228</v>
      </c>
      <c r="E28" s="15"/>
      <c r="F28" s="15"/>
      <c r="G28" s="15"/>
      <c r="H28" s="15"/>
      <c r="I28" s="15"/>
      <c r="J28" s="15"/>
    </row>
    <row r="29" spans="1:10">
      <c r="A29" s="162" t="s">
        <v>237</v>
      </c>
      <c r="B29" s="162" t="s">
        <v>232</v>
      </c>
      <c r="C29" s="162" t="s">
        <v>232</v>
      </c>
      <c r="D29" s="162" t="s">
        <v>229</v>
      </c>
      <c r="E29" s="15"/>
      <c r="F29" s="15"/>
      <c r="G29" s="15"/>
      <c r="H29" s="15"/>
      <c r="I29" s="15"/>
      <c r="J29" s="15"/>
    </row>
    <row r="30" spans="1:10">
      <c r="A30" s="162" t="s">
        <v>237</v>
      </c>
      <c r="B30" s="162" t="s">
        <v>197</v>
      </c>
      <c r="C30" s="162" t="s">
        <v>197</v>
      </c>
      <c r="D30" s="162" t="s">
        <v>228</v>
      </c>
      <c r="E30" s="15">
        <v>0.35535886137738387</v>
      </c>
      <c r="F30" s="15">
        <v>1.224068487256655</v>
      </c>
      <c r="G30" s="15">
        <v>2.2000000000000002</v>
      </c>
      <c r="H30" s="15">
        <v>0.8</v>
      </c>
      <c r="I30" s="15">
        <v>0</v>
      </c>
      <c r="J30" s="15">
        <v>-0.6</v>
      </c>
    </row>
    <row r="31" spans="1:10">
      <c r="A31" s="162" t="s">
        <v>237</v>
      </c>
      <c r="B31" s="162" t="s">
        <v>197</v>
      </c>
      <c r="C31" s="162" t="s">
        <v>197</v>
      </c>
      <c r="D31" s="162" t="s">
        <v>229</v>
      </c>
      <c r="E31" s="15">
        <v>0.8748887098747079</v>
      </c>
      <c r="F31" s="15">
        <v>1.7124927117230984</v>
      </c>
      <c r="G31" s="15">
        <v>4</v>
      </c>
      <c r="H31" s="15">
        <v>1.6</v>
      </c>
      <c r="I31" s="15">
        <v>0.4</v>
      </c>
      <c r="J31" s="15">
        <v>-0.2</v>
      </c>
    </row>
    <row r="32" spans="1:10">
      <c r="A32" s="162" t="s">
        <v>237</v>
      </c>
      <c r="B32" s="162" t="s">
        <v>198</v>
      </c>
      <c r="C32" s="162" t="s">
        <v>198</v>
      </c>
      <c r="D32" s="162" t="s">
        <v>228</v>
      </c>
      <c r="E32" s="15">
        <v>-7.2776755122697698E-2</v>
      </c>
      <c r="F32" s="15">
        <v>0.51200173340195732</v>
      </c>
      <c r="G32" s="15">
        <v>0.5</v>
      </c>
      <c r="H32" s="15">
        <v>0.1</v>
      </c>
      <c r="I32" s="15">
        <v>-0.2</v>
      </c>
      <c r="J32" s="15">
        <v>-0.4</v>
      </c>
    </row>
    <row r="33" spans="1:10">
      <c r="A33" s="162" t="s">
        <v>237</v>
      </c>
      <c r="B33" s="162" t="s">
        <v>198</v>
      </c>
      <c r="C33" s="162" t="s">
        <v>198</v>
      </c>
      <c r="D33" s="162" t="s">
        <v>229</v>
      </c>
      <c r="E33" s="15">
        <v>-8.978847263264314E-2</v>
      </c>
      <c r="F33" s="15">
        <v>0.57817577708201306</v>
      </c>
      <c r="G33" s="15">
        <v>0.8</v>
      </c>
      <c r="H33" s="15">
        <v>0.1</v>
      </c>
      <c r="I33" s="15">
        <v>-0.2</v>
      </c>
      <c r="J33" s="15">
        <v>-0.3</v>
      </c>
    </row>
    <row r="34" spans="1:10">
      <c r="A34" s="162" t="s">
        <v>237</v>
      </c>
      <c r="B34" s="162" t="s">
        <v>199</v>
      </c>
      <c r="C34" s="162" t="s">
        <v>199</v>
      </c>
      <c r="D34" s="162" t="s">
        <v>228</v>
      </c>
      <c r="E34" s="15">
        <v>1.12751601279909</v>
      </c>
      <c r="F34" s="15">
        <v>2.139957871042554</v>
      </c>
      <c r="G34" s="15">
        <v>5.7</v>
      </c>
      <c r="H34" s="15">
        <v>2.8</v>
      </c>
      <c r="I34" s="15">
        <v>0.3</v>
      </c>
      <c r="J34" s="15">
        <v>0</v>
      </c>
    </row>
    <row r="35" spans="1:10">
      <c r="A35" s="162" t="s">
        <v>237</v>
      </c>
      <c r="B35" s="162" t="s">
        <v>199</v>
      </c>
      <c r="C35" s="162" t="s">
        <v>199</v>
      </c>
      <c r="D35" s="162" t="s">
        <v>229</v>
      </c>
      <c r="E35" s="15">
        <v>2.7315710970742684</v>
      </c>
      <c r="F35" s="15">
        <v>2.6372208089797504</v>
      </c>
      <c r="G35" s="15">
        <v>7</v>
      </c>
      <c r="H35" s="15">
        <v>4.5999999999999996</v>
      </c>
      <c r="I35" s="15">
        <v>0.8</v>
      </c>
      <c r="J35" s="15">
        <v>0</v>
      </c>
    </row>
    <row r="36" spans="1:10">
      <c r="A36" s="162" t="s">
        <v>237</v>
      </c>
      <c r="B36" s="162" t="s">
        <v>200</v>
      </c>
      <c r="C36" s="162" t="s">
        <v>200</v>
      </c>
      <c r="D36" s="162" t="s">
        <v>228</v>
      </c>
      <c r="E36" s="15">
        <v>0.71300675387612988</v>
      </c>
      <c r="F36" s="15">
        <v>0.85046994901999762</v>
      </c>
      <c r="G36" s="15">
        <v>1.8</v>
      </c>
      <c r="H36" s="15">
        <v>1.2</v>
      </c>
      <c r="I36" s="15">
        <v>0.1</v>
      </c>
      <c r="J36" s="15">
        <v>-0.3</v>
      </c>
    </row>
    <row r="37" spans="1:10">
      <c r="A37" s="162" t="s">
        <v>237</v>
      </c>
      <c r="B37" s="162" t="s">
        <v>200</v>
      </c>
      <c r="C37" s="162" t="s">
        <v>200</v>
      </c>
      <c r="D37" s="162" t="s">
        <v>229</v>
      </c>
      <c r="E37" s="15">
        <v>1.1134502677424334</v>
      </c>
      <c r="F37" s="15">
        <v>1.0553109931789206</v>
      </c>
      <c r="G37" s="15">
        <v>2.2000000000000002</v>
      </c>
      <c r="H37" s="15">
        <v>1.4</v>
      </c>
      <c r="I37" s="15">
        <v>0.6</v>
      </c>
      <c r="J37" s="15">
        <v>0</v>
      </c>
    </row>
    <row r="38" spans="1:10">
      <c r="A38" s="162" t="s">
        <v>237</v>
      </c>
      <c r="B38" s="162" t="s">
        <v>201</v>
      </c>
      <c r="C38" s="162" t="s">
        <v>201</v>
      </c>
      <c r="D38" s="162" t="s">
        <v>228</v>
      </c>
      <c r="E38" s="15">
        <v>0.47849323716610315</v>
      </c>
      <c r="F38" s="15">
        <v>0.86197685069544072</v>
      </c>
      <c r="G38" s="15">
        <v>1.8</v>
      </c>
      <c r="H38" s="15">
        <v>0.7</v>
      </c>
      <c r="I38" s="15">
        <v>0.1</v>
      </c>
      <c r="J38" s="15">
        <v>-0.2</v>
      </c>
    </row>
    <row r="39" spans="1:10">
      <c r="A39" s="162" t="s">
        <v>237</v>
      </c>
      <c r="B39" s="162" t="s">
        <v>201</v>
      </c>
      <c r="C39" s="162" t="s">
        <v>201</v>
      </c>
      <c r="D39" s="162" t="s">
        <v>229</v>
      </c>
      <c r="E39" s="15">
        <v>0.81970387076247242</v>
      </c>
      <c r="F39" s="15">
        <v>1.026599452614124</v>
      </c>
      <c r="G39" s="15">
        <v>2.2999999999999998</v>
      </c>
      <c r="H39" s="15">
        <v>1.5</v>
      </c>
      <c r="I39" s="15">
        <v>0.3</v>
      </c>
      <c r="J39" s="15">
        <v>0</v>
      </c>
    </row>
    <row r="40" spans="1:10">
      <c r="A40" s="162" t="s">
        <v>237</v>
      </c>
      <c r="B40" s="162" t="s">
        <v>218</v>
      </c>
      <c r="C40" s="162" t="s">
        <v>220</v>
      </c>
      <c r="D40" s="162" t="s">
        <v>228</v>
      </c>
      <c r="E40" s="15">
        <v>1.1281537486370294</v>
      </c>
      <c r="F40" s="15">
        <v>1.1536101190014714</v>
      </c>
      <c r="G40" s="15">
        <v>2.7</v>
      </c>
      <c r="H40" s="15">
        <v>1.5</v>
      </c>
      <c r="I40" s="15">
        <v>0.6</v>
      </c>
      <c r="J40" s="15">
        <v>0</v>
      </c>
    </row>
    <row r="41" spans="1:10">
      <c r="A41" s="162" t="s">
        <v>237</v>
      </c>
      <c r="B41" s="162" t="s">
        <v>218</v>
      </c>
      <c r="C41" s="162" t="s">
        <v>220</v>
      </c>
      <c r="D41" s="162" t="s">
        <v>229</v>
      </c>
      <c r="E41" s="15">
        <v>0.92560636780373895</v>
      </c>
      <c r="F41" s="15">
        <v>1.4022014642468972</v>
      </c>
      <c r="G41" s="15">
        <v>2.7</v>
      </c>
      <c r="H41" s="15">
        <v>1.4</v>
      </c>
      <c r="I41" s="15">
        <v>0.4</v>
      </c>
      <c r="J41" s="15">
        <v>-0.1</v>
      </c>
    </row>
    <row r="42" spans="1:10">
      <c r="A42" s="162" t="s">
        <v>237</v>
      </c>
      <c r="B42" s="162" t="s">
        <v>218</v>
      </c>
      <c r="C42" s="162" t="s">
        <v>204</v>
      </c>
      <c r="D42" s="162" t="s">
        <v>228</v>
      </c>
      <c r="E42" s="15">
        <v>1.079009540205065</v>
      </c>
      <c r="F42" s="15">
        <v>1.2853899689174246</v>
      </c>
      <c r="G42" s="15">
        <v>2.9</v>
      </c>
      <c r="H42" s="15">
        <v>1.6</v>
      </c>
      <c r="I42" s="15">
        <v>0.6</v>
      </c>
      <c r="J42" s="15">
        <v>-0.1</v>
      </c>
    </row>
    <row r="43" spans="1:10">
      <c r="A43" s="162" t="s">
        <v>237</v>
      </c>
      <c r="B43" s="162" t="s">
        <v>218</v>
      </c>
      <c r="C43" s="162" t="s">
        <v>204</v>
      </c>
      <c r="D43" s="162" t="s">
        <v>229</v>
      </c>
      <c r="E43" s="15">
        <v>0.98246440047902883</v>
      </c>
      <c r="F43" s="15">
        <v>1.5421545576658109</v>
      </c>
      <c r="G43" s="15">
        <v>3</v>
      </c>
      <c r="H43" s="15">
        <v>1.5</v>
      </c>
      <c r="I43" s="15">
        <v>0.4</v>
      </c>
      <c r="J43" s="15">
        <v>0</v>
      </c>
    </row>
    <row r="44" spans="1:10">
      <c r="A44" s="162" t="s">
        <v>237</v>
      </c>
      <c r="B44" s="162" t="s">
        <v>218</v>
      </c>
      <c r="C44" s="162" t="s">
        <v>205</v>
      </c>
      <c r="D44" s="162" t="s">
        <v>228</v>
      </c>
      <c r="E44" s="15">
        <v>0.2380778224141174</v>
      </c>
      <c r="F44" s="15">
        <v>0.9990034731243459</v>
      </c>
      <c r="G44" s="15">
        <v>1.9</v>
      </c>
      <c r="H44" s="15">
        <v>0.6</v>
      </c>
      <c r="I44" s="15">
        <v>0</v>
      </c>
      <c r="J44" s="15">
        <v>-0.2</v>
      </c>
    </row>
    <row r="45" spans="1:10">
      <c r="A45" s="162" t="s">
        <v>237</v>
      </c>
      <c r="B45" s="162" t="s">
        <v>218</v>
      </c>
      <c r="C45" s="162" t="s">
        <v>205</v>
      </c>
      <c r="D45" s="162" t="s">
        <v>229</v>
      </c>
      <c r="E45" s="15">
        <v>0.79115671875202642</v>
      </c>
      <c r="F45" s="15">
        <v>1.021972579995774</v>
      </c>
      <c r="G45" s="15">
        <v>2.2999999999999998</v>
      </c>
      <c r="H45" s="15">
        <v>1.1000000000000001</v>
      </c>
      <c r="I45" s="15">
        <v>0.1</v>
      </c>
      <c r="J45" s="15">
        <v>0</v>
      </c>
    </row>
    <row r="46" spans="1:10">
      <c r="A46" s="162" t="s">
        <v>237</v>
      </c>
      <c r="B46" s="162" t="s">
        <v>218</v>
      </c>
      <c r="C46" s="162" t="s">
        <v>206</v>
      </c>
      <c r="D46" s="162" t="s">
        <v>228</v>
      </c>
      <c r="E46" s="15">
        <v>1.45350177180894</v>
      </c>
      <c r="F46" s="15">
        <v>1.1552827193743589</v>
      </c>
      <c r="G46" s="15">
        <v>3</v>
      </c>
      <c r="H46" s="15">
        <v>1.8</v>
      </c>
      <c r="I46" s="15">
        <v>1</v>
      </c>
      <c r="J46" s="15">
        <v>0.1</v>
      </c>
    </row>
    <row r="47" spans="1:10">
      <c r="A47" s="162" t="s">
        <v>237</v>
      </c>
      <c r="B47" s="162" t="s">
        <v>218</v>
      </c>
      <c r="C47" s="162" t="s">
        <v>206</v>
      </c>
      <c r="D47" s="162" t="s">
        <v>229</v>
      </c>
      <c r="E47" s="15">
        <v>1.1158360010195847</v>
      </c>
      <c r="F47" s="15">
        <v>1.383538587663858</v>
      </c>
      <c r="G47" s="15">
        <v>2.8</v>
      </c>
      <c r="H47" s="15">
        <v>1.6</v>
      </c>
      <c r="I47" s="15">
        <v>0.7</v>
      </c>
      <c r="J47" s="15">
        <v>0</v>
      </c>
    </row>
    <row r="48" spans="1:10">
      <c r="A48" s="162" t="s">
        <v>237</v>
      </c>
      <c r="B48" s="162" t="s">
        <v>218</v>
      </c>
      <c r="C48" s="162" t="s">
        <v>207</v>
      </c>
      <c r="D48" s="162" t="s">
        <v>228</v>
      </c>
      <c r="E48" s="15">
        <v>1.0948919734364302</v>
      </c>
      <c r="F48" s="15">
        <v>0.93768758507443051</v>
      </c>
      <c r="G48" s="15">
        <v>2.2999999999999998</v>
      </c>
      <c r="H48" s="15">
        <v>1.4</v>
      </c>
      <c r="I48" s="15">
        <v>0.7</v>
      </c>
      <c r="J48" s="15">
        <v>0</v>
      </c>
    </row>
    <row r="49" spans="1:10">
      <c r="A49" s="162" t="s">
        <v>237</v>
      </c>
      <c r="B49" s="162" t="s">
        <v>218</v>
      </c>
      <c r="C49" s="162" t="s">
        <v>207</v>
      </c>
      <c r="D49" s="162" t="s">
        <v>229</v>
      </c>
      <c r="E49" s="15">
        <v>0.95227562790450404</v>
      </c>
      <c r="F49" s="15">
        <v>1.1998701515260304</v>
      </c>
      <c r="G49" s="15">
        <v>2.4</v>
      </c>
      <c r="H49" s="15">
        <v>1.3</v>
      </c>
      <c r="I49" s="15">
        <v>0.5</v>
      </c>
      <c r="J49" s="15">
        <v>-0.1</v>
      </c>
    </row>
    <row r="50" spans="1:10">
      <c r="A50" s="162" t="s">
        <v>237</v>
      </c>
      <c r="B50" s="162" t="s">
        <v>218</v>
      </c>
      <c r="C50" s="162" t="s">
        <v>208</v>
      </c>
      <c r="D50" s="162" t="s">
        <v>228</v>
      </c>
      <c r="E50" s="15">
        <v>1.0353151157795386</v>
      </c>
      <c r="F50" s="15">
        <v>1.3222729267314874</v>
      </c>
      <c r="G50" s="15">
        <v>3.2</v>
      </c>
      <c r="H50" s="15">
        <v>1.6</v>
      </c>
      <c r="I50" s="15">
        <v>0.5</v>
      </c>
      <c r="J50" s="15">
        <v>0</v>
      </c>
    </row>
    <row r="51" spans="1:10">
      <c r="A51" s="162" t="s">
        <v>237</v>
      </c>
      <c r="B51" s="162" t="s">
        <v>218</v>
      </c>
      <c r="C51" s="162" t="s">
        <v>208</v>
      </c>
      <c r="D51" s="162" t="s">
        <v>229</v>
      </c>
      <c r="E51" s="15">
        <v>0.86046445794684934</v>
      </c>
      <c r="F51" s="15">
        <v>1.498276764489632</v>
      </c>
      <c r="G51" s="15">
        <v>3</v>
      </c>
      <c r="H51" s="15">
        <v>1.4</v>
      </c>
      <c r="I51" s="15">
        <v>0.4</v>
      </c>
      <c r="J51" s="15">
        <v>-0.1</v>
      </c>
    </row>
    <row r="52" spans="1:10">
      <c r="A52" s="162" t="s">
        <v>237</v>
      </c>
      <c r="B52" s="162" t="s">
        <v>232</v>
      </c>
      <c r="C52" s="162" t="s">
        <v>232</v>
      </c>
      <c r="D52" s="162" t="s">
        <v>228</v>
      </c>
      <c r="E52" s="15"/>
      <c r="F52" s="15"/>
      <c r="G52" s="15"/>
      <c r="H52" s="15"/>
      <c r="I52" s="15"/>
      <c r="J52" s="15"/>
    </row>
    <row r="53" spans="1:10">
      <c r="A53" s="162" t="s">
        <v>237</v>
      </c>
      <c r="B53" s="162" t="s">
        <v>232</v>
      </c>
      <c r="C53" s="162" t="s">
        <v>232</v>
      </c>
      <c r="D53" s="162" t="s">
        <v>229</v>
      </c>
      <c r="E53" s="15"/>
      <c r="F53" s="15"/>
      <c r="G53" s="15"/>
      <c r="H53" s="15"/>
      <c r="I53" s="15"/>
      <c r="J53" s="15"/>
    </row>
    <row r="54" spans="1:10">
      <c r="A54" s="162" t="s">
        <v>237</v>
      </c>
      <c r="B54" s="162" t="s">
        <v>209</v>
      </c>
      <c r="C54" s="162" t="s">
        <v>209</v>
      </c>
      <c r="D54" s="162" t="s">
        <v>228</v>
      </c>
      <c r="E54" s="15">
        <v>1.3653395183685728</v>
      </c>
      <c r="F54" s="15">
        <v>0.94230079644149412</v>
      </c>
      <c r="G54" s="15">
        <v>1.9</v>
      </c>
      <c r="H54" s="15">
        <v>1.6</v>
      </c>
      <c r="I54" s="15">
        <v>0.4</v>
      </c>
      <c r="J54" s="15">
        <v>-0.3</v>
      </c>
    </row>
    <row r="55" spans="1:10">
      <c r="A55" s="162" t="s">
        <v>237</v>
      </c>
      <c r="B55" s="162" t="s">
        <v>209</v>
      </c>
      <c r="C55" s="162" t="s">
        <v>209</v>
      </c>
      <c r="D55" s="162" t="s">
        <v>229</v>
      </c>
      <c r="E55" s="15">
        <v>0.56362550280147838</v>
      </c>
      <c r="F55" s="15">
        <v>0.88931545985845062</v>
      </c>
      <c r="G55" s="15">
        <v>2.1</v>
      </c>
      <c r="H55" s="15">
        <v>1</v>
      </c>
      <c r="I55" s="15">
        <v>0.2</v>
      </c>
      <c r="J55" s="15">
        <v>-0.1</v>
      </c>
    </row>
    <row r="56" spans="1:10">
      <c r="A56" s="162" t="s">
        <v>237</v>
      </c>
      <c r="B56" s="162" t="s">
        <v>210</v>
      </c>
      <c r="C56" s="162" t="s">
        <v>210</v>
      </c>
      <c r="D56" s="162" t="s">
        <v>228</v>
      </c>
      <c r="E56" s="15">
        <v>1.1223270740541098</v>
      </c>
      <c r="F56" s="15">
        <v>0.83942317843850101</v>
      </c>
      <c r="G56" s="15">
        <v>2.1</v>
      </c>
      <c r="H56" s="15">
        <v>1.4</v>
      </c>
      <c r="I56" s="15">
        <v>0.7</v>
      </c>
      <c r="J56" s="15">
        <v>0</v>
      </c>
    </row>
    <row r="57" spans="1:10">
      <c r="A57" s="162" t="s">
        <v>237</v>
      </c>
      <c r="B57" s="162" t="s">
        <v>210</v>
      </c>
      <c r="C57" s="162" t="s">
        <v>210</v>
      </c>
      <c r="D57" s="162" t="s">
        <v>229</v>
      </c>
      <c r="E57" s="15">
        <v>0.98051530392510344</v>
      </c>
      <c r="F57" s="15">
        <v>0.94968829640084795</v>
      </c>
      <c r="G57" s="15">
        <v>2.2999999999999998</v>
      </c>
      <c r="H57" s="15">
        <v>1.3</v>
      </c>
      <c r="I57" s="15">
        <v>0.6</v>
      </c>
      <c r="J57" s="15">
        <v>0</v>
      </c>
    </row>
    <row r="58" spans="1:10">
      <c r="A58" s="162" t="s">
        <v>237</v>
      </c>
      <c r="B58" s="162" t="s">
        <v>211</v>
      </c>
      <c r="C58" s="162" t="s">
        <v>211</v>
      </c>
      <c r="D58" s="162" t="s">
        <v>228</v>
      </c>
      <c r="E58" s="15">
        <v>0.30378849247391576</v>
      </c>
      <c r="F58" s="15">
        <v>0.64430486490000949</v>
      </c>
      <c r="G58" s="15">
        <v>1.3</v>
      </c>
      <c r="H58" s="15">
        <v>0.6</v>
      </c>
      <c r="I58" s="15">
        <v>0.1</v>
      </c>
      <c r="J58" s="15">
        <v>-0.2</v>
      </c>
    </row>
    <row r="59" spans="1:10">
      <c r="A59" s="162" t="s">
        <v>237</v>
      </c>
      <c r="B59" s="162" t="s">
        <v>211</v>
      </c>
      <c r="C59" s="162" t="s">
        <v>211</v>
      </c>
      <c r="D59" s="162" t="s">
        <v>229</v>
      </c>
      <c r="E59" s="15">
        <v>0.52813429551619251</v>
      </c>
      <c r="F59" s="15">
        <v>1.1343822562293733</v>
      </c>
      <c r="G59" s="15">
        <v>1.4</v>
      </c>
      <c r="H59" s="15">
        <v>1</v>
      </c>
      <c r="I59" s="15">
        <v>0.1</v>
      </c>
      <c r="J59" s="15">
        <v>-0.2</v>
      </c>
    </row>
  </sheetData>
  <sheetProtection password="DC4F" sheet="1" objects="1" scenarios="1"/>
  <phoneticPr fontId="1"/>
  <conditionalFormatting sqref="C2:H12 E2:J59">
    <cfRule type="cellIs" dxfId="3" priority="3" operator="lessThan">
      <formula>0</formula>
    </cfRule>
  </conditionalFormatting>
  <conditionalFormatting sqref="E13:J59">
    <cfRule type="cellIs" dxfId="2" priority="1" operator="lessThan">
      <formula>0</formula>
    </cfRule>
  </conditionalFormatting>
  <conditionalFormatting sqref="I2:J12">
    <cfRule type="cellIs" dxfId="1" priority="2" operator="lessThan">
      <formula>0</formula>
    </cfRule>
  </conditionalFormatting>
  <pageMargins left="0.7" right="0.7" top="0.75" bottom="0.75" header="0.3" footer="0.3"/>
  <pageSetup paperSize="9" scale="9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9"/>
  <sheetViews>
    <sheetView workbookViewId="0">
      <selection activeCell="H20" sqref="H20"/>
    </sheetView>
  </sheetViews>
  <sheetFormatPr defaultColWidth="9" defaultRowHeight="11.25"/>
  <cols>
    <col min="1" max="1" width="12.25" style="155" bestFit="1" customWidth="1"/>
    <col min="2" max="2" width="20.5" style="155" bestFit="1" customWidth="1"/>
    <col min="3" max="3" width="24" style="155" bestFit="1" customWidth="1"/>
    <col min="4" max="4" width="10.5" style="155" bestFit="1" customWidth="1"/>
    <col min="5" max="16384" width="9" style="155"/>
  </cols>
  <sheetData>
    <row r="1" spans="1:10">
      <c r="A1" s="1" t="s">
        <v>222</v>
      </c>
      <c r="B1" s="2" t="s">
        <v>223</v>
      </c>
      <c r="C1" s="2" t="s">
        <v>224</v>
      </c>
      <c r="D1" s="3" t="s">
        <v>225</v>
      </c>
      <c r="E1" s="3" t="s">
        <v>226</v>
      </c>
      <c r="F1" s="3" t="s">
        <v>15</v>
      </c>
      <c r="G1" s="3" t="s">
        <v>241</v>
      </c>
      <c r="H1" s="3" t="s">
        <v>242</v>
      </c>
      <c r="I1" s="3" t="s">
        <v>243</v>
      </c>
      <c r="J1" s="3" t="s">
        <v>244</v>
      </c>
    </row>
    <row r="2" spans="1:10">
      <c r="A2" s="159" t="s">
        <v>238</v>
      </c>
      <c r="B2" s="157" t="s">
        <v>180</v>
      </c>
      <c r="C2" s="169" t="s">
        <v>180</v>
      </c>
      <c r="D2" s="169" t="s">
        <v>228</v>
      </c>
      <c r="E2" s="6">
        <v>0.22120236440109112</v>
      </c>
      <c r="F2" s="6">
        <v>0.24084725575863747</v>
      </c>
      <c r="G2" s="6">
        <v>-1.3541372394016987E-2</v>
      </c>
      <c r="H2" s="6">
        <v>0.10540546364814367</v>
      </c>
      <c r="I2" s="6">
        <v>0.34567692317264337</v>
      </c>
      <c r="J2" s="6">
        <v>0.62617190875443451</v>
      </c>
    </row>
    <row r="3" spans="1:10">
      <c r="A3" s="159" t="s">
        <v>238</v>
      </c>
      <c r="B3" s="157" t="s">
        <v>180</v>
      </c>
      <c r="C3" s="160" t="s">
        <v>180</v>
      </c>
      <c r="D3" s="169" t="s">
        <v>229</v>
      </c>
      <c r="E3" s="6">
        <v>0.15592849228164421</v>
      </c>
      <c r="F3" s="6">
        <v>0.44202842154653438</v>
      </c>
      <c r="G3" s="6">
        <v>-0.54662707152290846</v>
      </c>
      <c r="H3" s="6">
        <v>4.9869703788487367E-2</v>
      </c>
      <c r="I3" s="6">
        <v>0.31945021570215854</v>
      </c>
      <c r="J3" s="6">
        <v>0.71142701078614412</v>
      </c>
    </row>
    <row r="4" spans="1:10">
      <c r="A4" s="159" t="s">
        <v>238</v>
      </c>
      <c r="B4" s="157" t="s">
        <v>216</v>
      </c>
      <c r="C4" s="160" t="s">
        <v>216</v>
      </c>
      <c r="D4" s="169" t="s">
        <v>228</v>
      </c>
      <c r="E4" s="6">
        <v>0.32755908215069185</v>
      </c>
      <c r="F4" s="6">
        <v>0.23487317880144865</v>
      </c>
      <c r="G4" s="6">
        <v>5.2498484677649254E-2</v>
      </c>
      <c r="H4" s="6">
        <v>0.21069207474337981</v>
      </c>
      <c r="I4" s="6">
        <v>0.46934518488607641</v>
      </c>
      <c r="J4" s="6">
        <v>0.69780042581495649</v>
      </c>
    </row>
    <row r="5" spans="1:10">
      <c r="A5" s="159" t="s">
        <v>238</v>
      </c>
      <c r="B5" s="157" t="s">
        <v>216</v>
      </c>
      <c r="C5" s="160" t="s">
        <v>216</v>
      </c>
      <c r="D5" s="169" t="s">
        <v>229</v>
      </c>
      <c r="E5" s="6">
        <v>0.22119481888143389</v>
      </c>
      <c r="F5" s="6">
        <v>0.45788357058895124</v>
      </c>
      <c r="G5" s="6">
        <v>-0.49473139485296053</v>
      </c>
      <c r="H5" s="6">
        <v>8.4704272475721765E-2</v>
      </c>
      <c r="I5" s="6">
        <v>0.39271851542454783</v>
      </c>
      <c r="J5" s="6">
        <v>0.69178987233516265</v>
      </c>
    </row>
    <row r="6" spans="1:10">
      <c r="A6" s="159" t="s">
        <v>238</v>
      </c>
      <c r="B6" s="157" t="s">
        <v>230</v>
      </c>
      <c r="C6" s="160" t="s">
        <v>231</v>
      </c>
      <c r="D6" s="169" t="s">
        <v>228</v>
      </c>
      <c r="E6" s="6">
        <v>0.32144160304533798</v>
      </c>
      <c r="F6" s="6">
        <v>0.24924288493282923</v>
      </c>
      <c r="G6" s="6">
        <v>3.2624031206350254E-2</v>
      </c>
      <c r="H6" s="6">
        <v>0.19647678081998196</v>
      </c>
      <c r="I6" s="6">
        <v>0.47376114949924109</v>
      </c>
      <c r="J6" s="6">
        <v>0.71839974206769375</v>
      </c>
    </row>
    <row r="7" spans="1:10">
      <c r="A7" s="159" t="s">
        <v>238</v>
      </c>
      <c r="B7" s="157" t="s">
        <v>230</v>
      </c>
      <c r="C7" s="160" t="s">
        <v>231</v>
      </c>
      <c r="D7" s="169" t="s">
        <v>229</v>
      </c>
      <c r="E7" s="6">
        <v>0.2088683979710789</v>
      </c>
      <c r="F7" s="6">
        <v>0.41080818528856311</v>
      </c>
      <c r="G7" s="6">
        <v>-0.36320600507735085</v>
      </c>
      <c r="H7" s="6">
        <v>8.3515075234078931E-2</v>
      </c>
      <c r="I7" s="6">
        <v>0.38158846182256817</v>
      </c>
      <c r="J7" s="6">
        <v>0.71118589855058534</v>
      </c>
    </row>
    <row r="8" spans="1:10">
      <c r="A8" s="159" t="s">
        <v>238</v>
      </c>
      <c r="B8" s="157" t="s">
        <v>230</v>
      </c>
      <c r="C8" s="160" t="s">
        <v>186</v>
      </c>
      <c r="D8" s="169" t="s">
        <v>228</v>
      </c>
      <c r="E8" s="6">
        <v>0.26746700674350848</v>
      </c>
      <c r="F8" s="6">
        <v>0.24520044942256511</v>
      </c>
      <c r="G8" s="6">
        <v>8.5011792500645483E-3</v>
      </c>
      <c r="H8" s="6">
        <v>0.15336062074239498</v>
      </c>
      <c r="I8" s="6">
        <v>0.40961863648686198</v>
      </c>
      <c r="J8" s="6">
        <v>0.67066032335622194</v>
      </c>
    </row>
    <row r="9" spans="1:10">
      <c r="A9" s="159" t="s">
        <v>238</v>
      </c>
      <c r="B9" s="157" t="s">
        <v>230</v>
      </c>
      <c r="C9" s="160" t="s">
        <v>186</v>
      </c>
      <c r="D9" s="169" t="s">
        <v>229</v>
      </c>
      <c r="E9" s="6">
        <v>0.1483469107728615</v>
      </c>
      <c r="F9" s="6">
        <v>0.40823333988508709</v>
      </c>
      <c r="G9" s="6">
        <v>-0.4425881256694198</v>
      </c>
      <c r="H9" s="6">
        <v>4.5468239678710075E-2</v>
      </c>
      <c r="I9" s="6">
        <v>0.29510242655372038</v>
      </c>
      <c r="J9" s="6">
        <v>0.68546204550162571</v>
      </c>
    </row>
    <row r="10" spans="1:10">
      <c r="A10" s="159" t="s">
        <v>238</v>
      </c>
      <c r="B10" s="157" t="s">
        <v>230</v>
      </c>
      <c r="C10" s="160" t="s">
        <v>187</v>
      </c>
      <c r="D10" s="169" t="s">
        <v>228</v>
      </c>
      <c r="E10" s="6">
        <v>0.44221220873333783</v>
      </c>
      <c r="F10" s="6">
        <v>0.23684421561144689</v>
      </c>
      <c r="G10" s="6">
        <v>0.10629560423517202</v>
      </c>
      <c r="H10" s="6">
        <v>0.29277026858848859</v>
      </c>
      <c r="I10" s="6">
        <v>0.57704586861085905</v>
      </c>
      <c r="J10" s="6">
        <v>0.77649739247937954</v>
      </c>
    </row>
    <row r="11" spans="1:10">
      <c r="A11" s="159" t="s">
        <v>238</v>
      </c>
      <c r="B11" s="157" t="s">
        <v>230</v>
      </c>
      <c r="C11" s="169" t="s">
        <v>187</v>
      </c>
      <c r="D11" s="169" t="s">
        <v>229</v>
      </c>
      <c r="E11" s="6">
        <v>0.3611652371862526</v>
      </c>
      <c r="F11" s="6">
        <v>0.40569517611453576</v>
      </c>
      <c r="G11" s="6">
        <v>-0.13787519284527006</v>
      </c>
      <c r="H11" s="6">
        <v>0.18372889708349627</v>
      </c>
      <c r="I11" s="6">
        <v>0.51718369796048036</v>
      </c>
      <c r="J11" s="6">
        <v>0.81938095005487233</v>
      </c>
    </row>
    <row r="12" spans="1:10">
      <c r="A12" s="159" t="s">
        <v>238</v>
      </c>
      <c r="B12" s="157" t="s">
        <v>230</v>
      </c>
      <c r="C12" s="170" t="s">
        <v>188</v>
      </c>
      <c r="D12" s="169" t="s">
        <v>228</v>
      </c>
      <c r="E12" s="6">
        <v>0.32825103339972228</v>
      </c>
      <c r="F12" s="6">
        <v>0.24460735936880992</v>
      </c>
      <c r="G12" s="6">
        <v>2.3036713426354407E-2</v>
      </c>
      <c r="H12" s="6">
        <v>0.21178813875711253</v>
      </c>
      <c r="I12" s="6">
        <v>0.4692825521069392</v>
      </c>
      <c r="J12" s="6">
        <v>0.70921861196825253</v>
      </c>
    </row>
    <row r="13" spans="1:10">
      <c r="A13" s="162" t="s">
        <v>238</v>
      </c>
      <c r="B13" s="162" t="s">
        <v>230</v>
      </c>
      <c r="C13" s="162" t="s">
        <v>188</v>
      </c>
      <c r="D13" s="162" t="s">
        <v>229</v>
      </c>
      <c r="E13" s="6">
        <v>0.30146095064472428</v>
      </c>
      <c r="F13" s="6">
        <v>0.39175122720576511</v>
      </c>
      <c r="G13" s="6">
        <v>-0.19127563128310693</v>
      </c>
      <c r="H13" s="6">
        <v>0.14133550608022794</v>
      </c>
      <c r="I13" s="6">
        <v>0.44118328328112322</v>
      </c>
      <c r="J13" s="6">
        <v>0.74173173443273899</v>
      </c>
    </row>
    <row r="14" spans="1:10">
      <c r="A14" s="162" t="s">
        <v>238</v>
      </c>
      <c r="B14" s="162" t="s">
        <v>230</v>
      </c>
      <c r="C14" s="162" t="s">
        <v>189</v>
      </c>
      <c r="D14" s="162" t="s">
        <v>228</v>
      </c>
      <c r="E14" s="6">
        <v>0.30272220632011748</v>
      </c>
      <c r="F14" s="6">
        <v>0.25344728966879942</v>
      </c>
      <c r="G14" s="6">
        <v>1.251944940895062E-2</v>
      </c>
      <c r="H14" s="6">
        <v>0.19055539269948182</v>
      </c>
      <c r="I14" s="6">
        <v>0.45100503933257663</v>
      </c>
      <c r="J14" s="6">
        <v>0.71120316671833306</v>
      </c>
    </row>
    <row r="15" spans="1:10">
      <c r="A15" s="162" t="s">
        <v>238</v>
      </c>
      <c r="B15" s="162" t="s">
        <v>230</v>
      </c>
      <c r="C15" s="162" t="s">
        <v>189</v>
      </c>
      <c r="D15" s="162" t="s">
        <v>229</v>
      </c>
      <c r="E15" s="6">
        <v>0.20819730162398048</v>
      </c>
      <c r="F15" s="6">
        <v>0.41352994680465838</v>
      </c>
      <c r="G15" s="6">
        <v>-0.3812145046108526</v>
      </c>
      <c r="H15" s="6">
        <v>8.4025029629179057E-2</v>
      </c>
      <c r="I15" s="6">
        <v>0.3863776610170695</v>
      </c>
      <c r="J15" s="6">
        <v>0.70177456813976757</v>
      </c>
    </row>
    <row r="16" spans="1:10">
      <c r="A16" s="162" t="s">
        <v>238</v>
      </c>
      <c r="B16" s="162" t="s">
        <v>230</v>
      </c>
      <c r="C16" s="162" t="s">
        <v>190</v>
      </c>
      <c r="D16" s="162" t="s">
        <v>228</v>
      </c>
      <c r="E16" s="6">
        <v>0.34388870305423636</v>
      </c>
      <c r="F16" s="6">
        <v>0.24535706851274999</v>
      </c>
      <c r="G16" s="6">
        <v>4.5152782369603683E-2</v>
      </c>
      <c r="H16" s="6">
        <v>0.21513490359514101</v>
      </c>
      <c r="I16" s="6">
        <v>0.48799466572315237</v>
      </c>
      <c r="J16" s="6">
        <v>0.72672177833430662</v>
      </c>
    </row>
    <row r="17" spans="1:10">
      <c r="A17" s="162" t="s">
        <v>238</v>
      </c>
      <c r="B17" s="162" t="s">
        <v>230</v>
      </c>
      <c r="C17" s="162" t="s">
        <v>190</v>
      </c>
      <c r="D17" s="162" t="s">
        <v>229</v>
      </c>
      <c r="E17" s="6">
        <v>0.19943760710011871</v>
      </c>
      <c r="F17" s="6">
        <v>0.42833563996889024</v>
      </c>
      <c r="G17" s="6">
        <v>-0.39715292573434563</v>
      </c>
      <c r="H17" s="6">
        <v>8.2679471418639239E-2</v>
      </c>
      <c r="I17" s="6">
        <v>0.36341340612630163</v>
      </c>
      <c r="J17" s="6">
        <v>0.71439137822600662</v>
      </c>
    </row>
    <row r="18" spans="1:10">
      <c r="A18" s="162" t="s">
        <v>238</v>
      </c>
      <c r="B18" s="162" t="s">
        <v>232</v>
      </c>
      <c r="C18" s="162" t="s">
        <v>232</v>
      </c>
      <c r="D18" s="162" t="s">
        <v>228</v>
      </c>
      <c r="E18" s="6"/>
      <c r="F18" s="6"/>
      <c r="G18" s="6"/>
      <c r="H18" s="6"/>
      <c r="I18" s="6"/>
      <c r="J18" s="6"/>
    </row>
    <row r="19" spans="1:10">
      <c r="A19" s="162" t="s">
        <v>238</v>
      </c>
      <c r="B19" s="162" t="s">
        <v>232</v>
      </c>
      <c r="C19" s="162" t="s">
        <v>232</v>
      </c>
      <c r="D19" s="162" t="s">
        <v>229</v>
      </c>
      <c r="E19" s="6"/>
      <c r="F19" s="6"/>
      <c r="G19" s="6"/>
      <c r="H19" s="6"/>
      <c r="I19" s="6"/>
      <c r="J19" s="6"/>
    </row>
    <row r="20" spans="1:10">
      <c r="A20" s="162" t="s">
        <v>238</v>
      </c>
      <c r="B20" s="162" t="s">
        <v>192</v>
      </c>
      <c r="C20" s="162" t="s">
        <v>233</v>
      </c>
      <c r="D20" s="162" t="s">
        <v>228</v>
      </c>
      <c r="E20" s="6">
        <v>0.27194207485376448</v>
      </c>
      <c r="F20" s="6">
        <v>0.22344563934109951</v>
      </c>
      <c r="G20" s="6">
        <v>3.8469258113628661E-2</v>
      </c>
      <c r="H20" s="6">
        <v>0.17308615418524964</v>
      </c>
      <c r="I20" s="6">
        <v>0.39538583139756917</v>
      </c>
      <c r="J20" s="6">
        <v>0.63891927078973509</v>
      </c>
    </row>
    <row r="21" spans="1:10">
      <c r="A21" s="162" t="s">
        <v>238</v>
      </c>
      <c r="B21" s="162" t="s">
        <v>192</v>
      </c>
      <c r="C21" s="162" t="s">
        <v>233</v>
      </c>
      <c r="D21" s="162" t="s">
        <v>229</v>
      </c>
      <c r="E21" s="6">
        <v>0.20157011651549317</v>
      </c>
      <c r="F21" s="6">
        <v>0.37019933159443619</v>
      </c>
      <c r="G21" s="6">
        <v>-0.27999989799973968</v>
      </c>
      <c r="H21" s="6">
        <v>8.9018289233352685E-2</v>
      </c>
      <c r="I21" s="6">
        <v>0.34271947820175558</v>
      </c>
      <c r="J21" s="6">
        <v>0.64437431544327672</v>
      </c>
    </row>
    <row r="22" spans="1:10">
      <c r="A22" s="162" t="s">
        <v>238</v>
      </c>
      <c r="B22" s="162" t="s">
        <v>192</v>
      </c>
      <c r="C22" s="162" t="s">
        <v>194</v>
      </c>
      <c r="D22" s="162" t="s">
        <v>228</v>
      </c>
      <c r="E22" s="6">
        <v>0.29105698027277849</v>
      </c>
      <c r="F22" s="6">
        <v>0.20830444564874054</v>
      </c>
      <c r="G22" s="6">
        <v>7.7429635684155909E-2</v>
      </c>
      <c r="H22" s="6">
        <v>0.20497607765425105</v>
      </c>
      <c r="I22" s="6">
        <v>0.41465756167709628</v>
      </c>
      <c r="J22" s="6">
        <v>0.65629285151051553</v>
      </c>
    </row>
    <row r="23" spans="1:10">
      <c r="A23" s="162" t="s">
        <v>238</v>
      </c>
      <c r="B23" s="162" t="s">
        <v>192</v>
      </c>
      <c r="C23" s="162" t="s">
        <v>194</v>
      </c>
      <c r="D23" s="162" t="s">
        <v>229</v>
      </c>
      <c r="E23" s="6">
        <v>0.25223858301874746</v>
      </c>
      <c r="F23" s="6">
        <v>0.35734673442719739</v>
      </c>
      <c r="G23" s="6">
        <v>-9.9569887873555418E-2</v>
      </c>
      <c r="H23" s="6">
        <v>0.14016568602676849</v>
      </c>
      <c r="I23" s="6">
        <v>0.43170728016138854</v>
      </c>
      <c r="J23" s="6">
        <v>0.71927076396291501</v>
      </c>
    </row>
    <row r="24" spans="1:10">
      <c r="A24" s="162" t="s">
        <v>238</v>
      </c>
      <c r="B24" s="162" t="s">
        <v>192</v>
      </c>
      <c r="C24" s="162" t="s">
        <v>195</v>
      </c>
      <c r="D24" s="162" t="s">
        <v>228</v>
      </c>
      <c r="E24" s="6">
        <v>0.31148882920374632</v>
      </c>
      <c r="F24" s="6">
        <v>0.23169717706209667</v>
      </c>
      <c r="G24" s="6">
        <v>5.4307908145168372E-2</v>
      </c>
      <c r="H24" s="6">
        <v>0.1939126678449177</v>
      </c>
      <c r="I24" s="6">
        <v>0.45092484142221417</v>
      </c>
      <c r="J24" s="6">
        <v>0.69752489801208173</v>
      </c>
    </row>
    <row r="25" spans="1:10">
      <c r="A25" s="162" t="s">
        <v>238</v>
      </c>
      <c r="B25" s="162" t="s">
        <v>192</v>
      </c>
      <c r="C25" s="162" t="s">
        <v>195</v>
      </c>
      <c r="D25" s="162" t="s">
        <v>229</v>
      </c>
      <c r="E25" s="6">
        <v>0.16490495579224124</v>
      </c>
      <c r="F25" s="6">
        <v>0.40343442436255694</v>
      </c>
      <c r="G25" s="6">
        <v>-0.27950959291313993</v>
      </c>
      <c r="H25" s="6">
        <v>7.6478906723525544E-2</v>
      </c>
      <c r="I25" s="6">
        <v>0.30236194916170039</v>
      </c>
      <c r="J25" s="6">
        <v>0.63630417956041896</v>
      </c>
    </row>
    <row r="26" spans="1:10">
      <c r="A26" s="162" t="s">
        <v>238</v>
      </c>
      <c r="B26" s="162" t="s">
        <v>192</v>
      </c>
      <c r="C26" s="162" t="s">
        <v>196</v>
      </c>
      <c r="D26" s="162" t="s">
        <v>228</v>
      </c>
      <c r="E26" s="6">
        <v>0.23661526681288081</v>
      </c>
      <c r="F26" s="6">
        <v>0.23215033752786537</v>
      </c>
      <c r="G26" s="6">
        <v>1.6015976119825952E-3</v>
      </c>
      <c r="H26" s="6">
        <v>0.13960481060723443</v>
      </c>
      <c r="I26" s="6">
        <v>0.36838530995539237</v>
      </c>
      <c r="J26" s="6">
        <v>0.61664512296293394</v>
      </c>
    </row>
    <row r="27" spans="1:10">
      <c r="A27" s="162" t="s">
        <v>238</v>
      </c>
      <c r="B27" s="162" t="s">
        <v>192</v>
      </c>
      <c r="C27" s="162" t="s">
        <v>196</v>
      </c>
      <c r="D27" s="162" t="s">
        <v>229</v>
      </c>
      <c r="E27" s="6">
        <v>0.14885199862490001</v>
      </c>
      <c r="F27" s="6">
        <v>0.36679202240710956</v>
      </c>
      <c r="G27" s="6">
        <v>-0.37893830115440891</v>
      </c>
      <c r="H27" s="6">
        <v>6.5134561259401327E-2</v>
      </c>
      <c r="I27" s="6">
        <v>0.26198999016113533</v>
      </c>
      <c r="J27" s="6">
        <v>0.58780833428945034</v>
      </c>
    </row>
    <row r="28" spans="1:10">
      <c r="A28" s="162" t="s">
        <v>238</v>
      </c>
      <c r="B28" s="162" t="s">
        <v>232</v>
      </c>
      <c r="C28" s="162" t="s">
        <v>232</v>
      </c>
      <c r="D28" s="162" t="s">
        <v>228</v>
      </c>
      <c r="E28" s="6"/>
      <c r="F28" s="6"/>
      <c r="G28" s="6"/>
      <c r="H28" s="6"/>
      <c r="I28" s="6"/>
      <c r="J28" s="6"/>
    </row>
    <row r="29" spans="1:10">
      <c r="A29" s="162" t="s">
        <v>238</v>
      </c>
      <c r="B29" s="162" t="s">
        <v>232</v>
      </c>
      <c r="C29" s="162" t="s">
        <v>232</v>
      </c>
      <c r="D29" s="162" t="s">
        <v>229</v>
      </c>
      <c r="E29" s="6"/>
      <c r="F29" s="6"/>
      <c r="G29" s="6"/>
      <c r="H29" s="6"/>
      <c r="I29" s="6"/>
      <c r="J29" s="6"/>
    </row>
    <row r="30" spans="1:10">
      <c r="A30" s="162" t="s">
        <v>238</v>
      </c>
      <c r="B30" s="162" t="s">
        <v>197</v>
      </c>
      <c r="C30" s="162" t="s">
        <v>197</v>
      </c>
      <c r="D30" s="162" t="s">
        <v>228</v>
      </c>
      <c r="E30" s="6">
        <v>0.26382943542082443</v>
      </c>
      <c r="F30" s="6">
        <v>0.24853571332051119</v>
      </c>
      <c r="G30" s="6">
        <v>-6.9360234583550869E-3</v>
      </c>
      <c r="H30" s="6">
        <v>0.13616735368696184</v>
      </c>
      <c r="I30" s="6">
        <v>0.40386223440250274</v>
      </c>
      <c r="J30" s="6">
        <v>0.66634164208588054</v>
      </c>
    </row>
    <row r="31" spans="1:10">
      <c r="A31" s="162" t="s">
        <v>238</v>
      </c>
      <c r="B31" s="162" t="s">
        <v>197</v>
      </c>
      <c r="C31" s="162" t="s">
        <v>197</v>
      </c>
      <c r="D31" s="162" t="s">
        <v>229</v>
      </c>
      <c r="E31" s="6">
        <v>8.431078341954594E-2</v>
      </c>
      <c r="F31" s="6">
        <v>0.50037799647025116</v>
      </c>
      <c r="G31" s="6">
        <v>-0.67074201323376326</v>
      </c>
      <c r="H31" s="6">
        <v>-2.8221948462988772E-2</v>
      </c>
      <c r="I31" s="6">
        <v>0.23572019568374766</v>
      </c>
      <c r="J31" s="6">
        <v>0.55779826095984919</v>
      </c>
    </row>
    <row r="32" spans="1:10">
      <c r="A32" s="162" t="s">
        <v>238</v>
      </c>
      <c r="B32" s="162" t="s">
        <v>198</v>
      </c>
      <c r="C32" s="162" t="s">
        <v>198</v>
      </c>
      <c r="D32" s="162" t="s">
        <v>228</v>
      </c>
      <c r="E32" s="6">
        <v>0.15663514936523981</v>
      </c>
      <c r="F32" s="6">
        <v>0.23072764798623094</v>
      </c>
      <c r="G32" s="6">
        <v>-8.4619771783595185E-2</v>
      </c>
      <c r="H32" s="6">
        <v>8.4591774871270287E-2</v>
      </c>
      <c r="I32" s="6">
        <v>0.27341971150943761</v>
      </c>
      <c r="J32" s="6">
        <v>0.5397253812671462</v>
      </c>
    </row>
    <row r="33" spans="1:10">
      <c r="A33" s="162" t="s">
        <v>238</v>
      </c>
      <c r="B33" s="162" t="s">
        <v>198</v>
      </c>
      <c r="C33" s="162" t="s">
        <v>198</v>
      </c>
      <c r="D33" s="162" t="s">
        <v>229</v>
      </c>
      <c r="E33" s="6">
        <v>8.457188429890887E-2</v>
      </c>
      <c r="F33" s="6">
        <v>0.4692306500903492</v>
      </c>
      <c r="G33" s="6">
        <v>-0.83793144922905816</v>
      </c>
      <c r="H33" s="6">
        <v>-7.1519468288625265E-2</v>
      </c>
      <c r="I33" s="6">
        <v>0.2080859153340231</v>
      </c>
      <c r="J33" s="6">
        <v>0.51970489337543901</v>
      </c>
    </row>
    <row r="34" spans="1:10">
      <c r="A34" s="162" t="s">
        <v>238</v>
      </c>
      <c r="B34" s="162" t="s">
        <v>199</v>
      </c>
      <c r="C34" s="162" t="s">
        <v>199</v>
      </c>
      <c r="D34" s="162" t="s">
        <v>228</v>
      </c>
      <c r="E34" s="6">
        <v>0.26367177801355657</v>
      </c>
      <c r="F34" s="6">
        <v>0.19202320208915927</v>
      </c>
      <c r="G34" s="6">
        <v>6.9801771089769538E-2</v>
      </c>
      <c r="H34" s="6">
        <v>0.1870511918747749</v>
      </c>
      <c r="I34" s="6">
        <v>0.3718838583443122</v>
      </c>
      <c r="J34" s="6">
        <v>0.57686787536838846</v>
      </c>
    </row>
    <row r="35" spans="1:10">
      <c r="A35" s="162" t="s">
        <v>238</v>
      </c>
      <c r="B35" s="162" t="s">
        <v>199</v>
      </c>
      <c r="C35" s="162" t="s">
        <v>199</v>
      </c>
      <c r="D35" s="162" t="s">
        <v>229</v>
      </c>
      <c r="E35" s="6">
        <v>0.16762417922834061</v>
      </c>
      <c r="F35" s="6">
        <v>0.2667174380690126</v>
      </c>
      <c r="G35" s="6">
        <v>-1.3084045769794427E-2</v>
      </c>
      <c r="H35" s="6">
        <v>9.9109898391630938E-2</v>
      </c>
      <c r="I35" s="6">
        <v>0.26667426955960555</v>
      </c>
      <c r="J35" s="6">
        <v>0.52018778711194114</v>
      </c>
    </row>
    <row r="36" spans="1:10">
      <c r="A36" s="162" t="s">
        <v>238</v>
      </c>
      <c r="B36" s="162" t="s">
        <v>200</v>
      </c>
      <c r="C36" s="162" t="s">
        <v>200</v>
      </c>
      <c r="D36" s="162" t="s">
        <v>228</v>
      </c>
      <c r="E36" s="6">
        <v>0.15680484478118292</v>
      </c>
      <c r="F36" s="6">
        <v>0.22611480523346975</v>
      </c>
      <c r="G36" s="6">
        <v>-4.8949623002450565E-2</v>
      </c>
      <c r="H36" s="6">
        <v>7.3709038171225275E-2</v>
      </c>
      <c r="I36" s="6">
        <v>0.29093075118242806</v>
      </c>
      <c r="J36" s="6">
        <v>0.54259408185795899</v>
      </c>
    </row>
    <row r="37" spans="1:10">
      <c r="A37" s="162" t="s">
        <v>238</v>
      </c>
      <c r="B37" s="162" t="s">
        <v>200</v>
      </c>
      <c r="C37" s="162" t="s">
        <v>200</v>
      </c>
      <c r="D37" s="162" t="s">
        <v>229</v>
      </c>
      <c r="E37" s="6">
        <v>9.2400018507171833E-2</v>
      </c>
      <c r="F37" s="6">
        <v>0.40388642594057628</v>
      </c>
      <c r="G37" s="6">
        <v>-0.55159099896613606</v>
      </c>
      <c r="H37" s="6">
        <v>1.1218969945966226E-2</v>
      </c>
      <c r="I37" s="6">
        <v>0.21240194816329316</v>
      </c>
      <c r="J37" s="6">
        <v>0.54198764748988726</v>
      </c>
    </row>
    <row r="38" spans="1:10">
      <c r="A38" s="162" t="s">
        <v>238</v>
      </c>
      <c r="B38" s="162" t="s">
        <v>201</v>
      </c>
      <c r="C38" s="162" t="s">
        <v>201</v>
      </c>
      <c r="D38" s="162" t="s">
        <v>228</v>
      </c>
      <c r="E38" s="6">
        <v>0.44797552430990939</v>
      </c>
      <c r="F38" s="6">
        <v>0.2560213847264784</v>
      </c>
      <c r="G38" s="6">
        <v>0.10191600187895232</v>
      </c>
      <c r="H38" s="6">
        <v>0.3098069812697386</v>
      </c>
      <c r="I38" s="6">
        <v>0.62910549701556351</v>
      </c>
      <c r="J38" s="6">
        <v>0.76960105102898957</v>
      </c>
    </row>
    <row r="39" spans="1:10">
      <c r="A39" s="162" t="s">
        <v>238</v>
      </c>
      <c r="B39" s="162" t="s">
        <v>201</v>
      </c>
      <c r="C39" s="162" t="s">
        <v>201</v>
      </c>
      <c r="D39" s="162" t="s">
        <v>229</v>
      </c>
      <c r="E39" s="6">
        <v>0.16658605715372041</v>
      </c>
      <c r="F39" s="6">
        <v>0.35302062833134662</v>
      </c>
      <c r="G39" s="6">
        <v>-0.39500634743966634</v>
      </c>
      <c r="H39" s="6">
        <v>2.651942665078065E-2</v>
      </c>
      <c r="I39" s="6">
        <v>0.35145056524116852</v>
      </c>
      <c r="J39" s="6">
        <v>0.69168935499570605</v>
      </c>
    </row>
    <row r="40" spans="1:10">
      <c r="A40" s="162" t="s">
        <v>238</v>
      </c>
      <c r="B40" s="162" t="s">
        <v>218</v>
      </c>
      <c r="C40" s="162" t="s">
        <v>220</v>
      </c>
      <c r="D40" s="162" t="s">
        <v>228</v>
      </c>
      <c r="E40" s="6">
        <v>0.30985784639156461</v>
      </c>
      <c r="F40" s="6">
        <v>0.2526867970873708</v>
      </c>
      <c r="G40" s="6">
        <v>1.9306715624264902E-2</v>
      </c>
      <c r="H40" s="6">
        <v>0.18698883733811347</v>
      </c>
      <c r="I40" s="6">
        <v>0.45936153071999369</v>
      </c>
      <c r="J40" s="6">
        <v>0.71066602337355744</v>
      </c>
    </row>
    <row r="41" spans="1:10">
      <c r="A41" s="162" t="s">
        <v>238</v>
      </c>
      <c r="B41" s="162" t="s">
        <v>218</v>
      </c>
      <c r="C41" s="162" t="s">
        <v>220</v>
      </c>
      <c r="D41" s="162" t="s">
        <v>229</v>
      </c>
      <c r="E41" s="6">
        <v>0.20701540137095198</v>
      </c>
      <c r="F41" s="6">
        <v>0.47700145499010305</v>
      </c>
      <c r="G41" s="6">
        <v>-0.60867683030353803</v>
      </c>
      <c r="H41" s="6">
        <v>7.5058773890252603E-2</v>
      </c>
      <c r="I41" s="6">
        <v>0.40038414524799726</v>
      </c>
      <c r="J41" s="6">
        <v>0.7048098803988978</v>
      </c>
    </row>
    <row r="42" spans="1:10">
      <c r="A42" s="162" t="s">
        <v>238</v>
      </c>
      <c r="B42" s="162" t="s">
        <v>218</v>
      </c>
      <c r="C42" s="162" t="s">
        <v>204</v>
      </c>
      <c r="D42" s="162" t="s">
        <v>228</v>
      </c>
      <c r="E42" s="6">
        <v>0.23139913684965499</v>
      </c>
      <c r="F42" s="6">
        <v>0.24097748055851484</v>
      </c>
      <c r="G42" s="6">
        <v>2.1084271468766101E-2</v>
      </c>
      <c r="H42" s="6">
        <v>0.12965969931011603</v>
      </c>
      <c r="I42" s="6">
        <v>0.37153871258821214</v>
      </c>
      <c r="J42" s="6">
        <v>0.64103286643784085</v>
      </c>
    </row>
    <row r="43" spans="1:10">
      <c r="A43" s="162" t="s">
        <v>238</v>
      </c>
      <c r="B43" s="162" t="s">
        <v>218</v>
      </c>
      <c r="C43" s="162" t="s">
        <v>204</v>
      </c>
      <c r="D43" s="162" t="s">
        <v>229</v>
      </c>
      <c r="E43" s="6">
        <v>0.20910345981330519</v>
      </c>
      <c r="F43" s="6">
        <v>0.29495470780075145</v>
      </c>
      <c r="G43" s="6">
        <v>-0.1874681553142743</v>
      </c>
      <c r="H43" s="6">
        <v>0.10043095549118454</v>
      </c>
      <c r="I43" s="6">
        <v>0.34992719126574018</v>
      </c>
      <c r="J43" s="6">
        <v>0.67924028442711359</v>
      </c>
    </row>
    <row r="44" spans="1:10">
      <c r="A44" s="162" t="s">
        <v>238</v>
      </c>
      <c r="B44" s="162" t="s">
        <v>218</v>
      </c>
      <c r="C44" s="162" t="s">
        <v>205</v>
      </c>
      <c r="D44" s="162" t="s">
        <v>228</v>
      </c>
      <c r="E44" s="6">
        <v>0.27901266483011838</v>
      </c>
      <c r="F44" s="6">
        <v>0.27753623490213503</v>
      </c>
      <c r="G44" s="6">
        <v>-2.8177326702211635E-2</v>
      </c>
      <c r="H44" s="6">
        <v>0.14620056882329291</v>
      </c>
      <c r="I44" s="6">
        <v>0.465527776637775</v>
      </c>
      <c r="J44" s="6">
        <v>0.75214832714433033</v>
      </c>
    </row>
    <row r="45" spans="1:10">
      <c r="A45" s="162" t="s">
        <v>238</v>
      </c>
      <c r="B45" s="162" t="s">
        <v>218</v>
      </c>
      <c r="C45" s="162" t="s">
        <v>205</v>
      </c>
      <c r="D45" s="162" t="s">
        <v>229</v>
      </c>
      <c r="E45" s="6">
        <v>0.16179938180015466</v>
      </c>
      <c r="F45" s="6">
        <v>0.65882323750067273</v>
      </c>
      <c r="G45" s="6">
        <v>-1.4010661807369165</v>
      </c>
      <c r="H45" s="6">
        <v>3.6142758883956794E-2</v>
      </c>
      <c r="I45" s="6">
        <v>0.31870056121090867</v>
      </c>
      <c r="J45" s="6">
        <v>0.61263032617453783</v>
      </c>
    </row>
    <row r="46" spans="1:10">
      <c r="A46" s="162" t="s">
        <v>238</v>
      </c>
      <c r="B46" s="162" t="s">
        <v>218</v>
      </c>
      <c r="C46" s="162" t="s">
        <v>206</v>
      </c>
      <c r="D46" s="162" t="s">
        <v>228</v>
      </c>
      <c r="E46" s="6">
        <v>0.32494237732766257</v>
      </c>
      <c r="F46" s="6">
        <v>0.24051875502871989</v>
      </c>
      <c r="G46" s="6">
        <v>4.0405492221872563E-2</v>
      </c>
      <c r="H46" s="6">
        <v>0.20948692732006111</v>
      </c>
      <c r="I46" s="6">
        <v>0.4555792140722274</v>
      </c>
      <c r="J46" s="6">
        <v>0.69118797516442543</v>
      </c>
    </row>
    <row r="47" spans="1:10">
      <c r="A47" s="162" t="s">
        <v>238</v>
      </c>
      <c r="B47" s="162" t="s">
        <v>218</v>
      </c>
      <c r="C47" s="162" t="s">
        <v>206</v>
      </c>
      <c r="D47" s="162" t="s">
        <v>229</v>
      </c>
      <c r="E47" s="6">
        <v>0.22488512429359031</v>
      </c>
      <c r="F47" s="6">
        <v>0.5314409787073322</v>
      </c>
      <c r="G47" s="6">
        <v>-0.83182116335044831</v>
      </c>
      <c r="H47" s="6">
        <v>8.2916771246247481E-2</v>
      </c>
      <c r="I47" s="6">
        <v>0.44163022153655235</v>
      </c>
      <c r="J47" s="6">
        <v>0.69949162960469347</v>
      </c>
    </row>
    <row r="48" spans="1:10">
      <c r="A48" s="162" t="s">
        <v>238</v>
      </c>
      <c r="B48" s="162" t="s">
        <v>218</v>
      </c>
      <c r="C48" s="162" t="s">
        <v>207</v>
      </c>
      <c r="D48" s="162" t="s">
        <v>228</v>
      </c>
      <c r="E48" s="6">
        <v>0.32572245734834865</v>
      </c>
      <c r="F48" s="6">
        <v>0.24635743530451654</v>
      </c>
      <c r="G48" s="6">
        <v>3.8552742783491502E-2</v>
      </c>
      <c r="H48" s="6">
        <v>0.19967923362751108</v>
      </c>
      <c r="I48" s="6">
        <v>0.47901794446724105</v>
      </c>
      <c r="J48" s="6">
        <v>0.71512940997548247</v>
      </c>
    </row>
    <row r="49" spans="1:10">
      <c r="A49" s="162" t="s">
        <v>238</v>
      </c>
      <c r="B49" s="162" t="s">
        <v>218</v>
      </c>
      <c r="C49" s="162" t="s">
        <v>207</v>
      </c>
      <c r="D49" s="162" t="s">
        <v>229</v>
      </c>
      <c r="E49" s="6">
        <v>0.21122840528477815</v>
      </c>
      <c r="F49" s="6">
        <v>0.49519536957156274</v>
      </c>
      <c r="G49" s="6">
        <v>-0.6763897799495413</v>
      </c>
      <c r="H49" s="6">
        <v>5.4536196937922887E-2</v>
      </c>
      <c r="I49" s="6">
        <v>0.40935580144368006</v>
      </c>
      <c r="J49" s="6">
        <v>0.7237313897898856</v>
      </c>
    </row>
    <row r="50" spans="1:10">
      <c r="A50" s="162" t="s">
        <v>238</v>
      </c>
      <c r="B50" s="162" t="s">
        <v>218</v>
      </c>
      <c r="C50" s="162" t="s">
        <v>208</v>
      </c>
      <c r="D50" s="162" t="s">
        <v>228</v>
      </c>
      <c r="E50" s="6">
        <v>0.37265742912038374</v>
      </c>
      <c r="F50" s="6">
        <v>0.25287487623342936</v>
      </c>
      <c r="G50" s="6">
        <v>3.875373553422249E-2</v>
      </c>
      <c r="H50" s="6">
        <v>0.22716075426410917</v>
      </c>
      <c r="I50" s="6">
        <v>0.52364615665850578</v>
      </c>
      <c r="J50" s="6">
        <v>0.73434084104806507</v>
      </c>
    </row>
    <row r="51" spans="1:10">
      <c r="A51" s="162" t="s">
        <v>238</v>
      </c>
      <c r="B51" s="162" t="s">
        <v>218</v>
      </c>
      <c r="C51" s="162" t="s">
        <v>208</v>
      </c>
      <c r="D51" s="162" t="s">
        <v>229</v>
      </c>
      <c r="E51" s="6">
        <v>0.23198445755595629</v>
      </c>
      <c r="F51" s="6">
        <v>0.46246790624381584</v>
      </c>
      <c r="G51" s="6">
        <v>-0.54251326363893715</v>
      </c>
      <c r="H51" s="6">
        <v>8.4117308778930713E-2</v>
      </c>
      <c r="I51" s="6">
        <v>0.43319502300694507</v>
      </c>
      <c r="J51" s="6">
        <v>0.72596327732520372</v>
      </c>
    </row>
    <row r="52" spans="1:10">
      <c r="A52" s="162" t="s">
        <v>238</v>
      </c>
      <c r="B52" s="162" t="s">
        <v>232</v>
      </c>
      <c r="C52" s="162" t="s">
        <v>232</v>
      </c>
      <c r="D52" s="162" t="s">
        <v>228</v>
      </c>
      <c r="E52" s="6"/>
      <c r="F52" s="6"/>
      <c r="G52" s="6"/>
      <c r="H52" s="6"/>
      <c r="I52" s="6"/>
      <c r="J52" s="6"/>
    </row>
    <row r="53" spans="1:10">
      <c r="A53" s="162" t="s">
        <v>238</v>
      </c>
      <c r="B53" s="162" t="s">
        <v>232</v>
      </c>
      <c r="C53" s="162" t="s">
        <v>232</v>
      </c>
      <c r="D53" s="162" t="s">
        <v>229</v>
      </c>
      <c r="E53" s="6"/>
      <c r="F53" s="6"/>
      <c r="G53" s="6"/>
      <c r="H53" s="6"/>
      <c r="I53" s="6"/>
      <c r="J53" s="6"/>
    </row>
    <row r="54" spans="1:10">
      <c r="A54" s="162" t="s">
        <v>238</v>
      </c>
      <c r="B54" s="162" t="s">
        <v>209</v>
      </c>
      <c r="C54" s="162" t="s">
        <v>209</v>
      </c>
      <c r="D54" s="162" t="s">
        <v>228</v>
      </c>
      <c r="E54" s="6">
        <v>0.31140865891998259</v>
      </c>
      <c r="F54" s="6">
        <v>0.2849824366770134</v>
      </c>
      <c r="G54" s="6">
        <v>-4.3389861535602016E-2</v>
      </c>
      <c r="H54" s="6">
        <v>0.16466549914255565</v>
      </c>
      <c r="I54" s="6">
        <v>0.50165084097566648</v>
      </c>
      <c r="J54" s="6">
        <v>0.75021533100572813</v>
      </c>
    </row>
    <row r="55" spans="1:10">
      <c r="A55" s="162" t="s">
        <v>238</v>
      </c>
      <c r="B55" s="162" t="s">
        <v>209</v>
      </c>
      <c r="C55" s="162" t="s">
        <v>209</v>
      </c>
      <c r="D55" s="162" t="s">
        <v>229</v>
      </c>
      <c r="E55" s="6">
        <v>0.21896668344432801</v>
      </c>
      <c r="F55" s="6">
        <v>0.57434412061035445</v>
      </c>
      <c r="G55" s="6">
        <v>-0.60652806808611737</v>
      </c>
      <c r="H55" s="6">
        <v>4.381871418777045E-3</v>
      </c>
      <c r="I55" s="6">
        <v>0.6071936608192654</v>
      </c>
      <c r="J55" s="6">
        <v>0.88354792356149148</v>
      </c>
    </row>
    <row r="56" spans="1:10">
      <c r="A56" s="162" t="s">
        <v>238</v>
      </c>
      <c r="B56" s="162" t="s">
        <v>210</v>
      </c>
      <c r="C56" s="162" t="s">
        <v>210</v>
      </c>
      <c r="D56" s="162" t="s">
        <v>228</v>
      </c>
      <c r="E56" s="6">
        <v>0.30357472814609626</v>
      </c>
      <c r="F56" s="6">
        <v>0.26471439991562346</v>
      </c>
      <c r="G56" s="6">
        <v>1.7991608405628912E-2</v>
      </c>
      <c r="H56" s="6">
        <v>0.19487481649948443</v>
      </c>
      <c r="I56" s="6">
        <v>0.47252584553738891</v>
      </c>
      <c r="J56" s="6">
        <v>0.74181928062685276</v>
      </c>
    </row>
    <row r="57" spans="1:10">
      <c r="A57" s="162" t="s">
        <v>238</v>
      </c>
      <c r="B57" s="162" t="s">
        <v>210</v>
      </c>
      <c r="C57" s="162" t="s">
        <v>210</v>
      </c>
      <c r="D57" s="162" t="s">
        <v>229</v>
      </c>
      <c r="E57" s="6">
        <v>0.22368928509724406</v>
      </c>
      <c r="F57" s="6">
        <v>0.4513607270083837</v>
      </c>
      <c r="G57" s="6">
        <v>-0.38620746876552986</v>
      </c>
      <c r="H57" s="6">
        <v>8.7160285648185898E-2</v>
      </c>
      <c r="I57" s="6">
        <v>0.38581150570302264</v>
      </c>
      <c r="J57" s="6">
        <v>0.65243365220733096</v>
      </c>
    </row>
    <row r="58" spans="1:10">
      <c r="A58" s="162" t="s">
        <v>238</v>
      </c>
      <c r="B58" s="162" t="s">
        <v>211</v>
      </c>
      <c r="C58" s="162" t="s">
        <v>211</v>
      </c>
      <c r="D58" s="162" t="s">
        <v>228</v>
      </c>
      <c r="E58" s="6">
        <v>0.19927493568667845</v>
      </c>
      <c r="F58" s="6">
        <v>0.23553975896211937</v>
      </c>
      <c r="G58" s="6">
        <v>-7.2635936892040162E-2</v>
      </c>
      <c r="H58" s="6">
        <v>0.1054148105334994</v>
      </c>
      <c r="I58" s="6">
        <v>0.32442072445787606</v>
      </c>
      <c r="J58" s="6">
        <v>0.58913995672097941</v>
      </c>
    </row>
    <row r="59" spans="1:10">
      <c r="A59" s="162" t="s">
        <v>238</v>
      </c>
      <c r="B59" s="162" t="s">
        <v>211</v>
      </c>
      <c r="C59" s="162" t="s">
        <v>211</v>
      </c>
      <c r="D59" s="162" t="s">
        <v>229</v>
      </c>
      <c r="E59" s="6">
        <v>0.13064804207990136</v>
      </c>
      <c r="F59" s="6">
        <v>0.3951853445564173</v>
      </c>
      <c r="G59" s="6">
        <v>-0.55394884111769815</v>
      </c>
      <c r="H59" s="6">
        <v>2.6638954362139158E-2</v>
      </c>
      <c r="I59" s="6">
        <v>0.24837735879791814</v>
      </c>
      <c r="J59" s="6">
        <v>0.58358219844488268</v>
      </c>
    </row>
  </sheetData>
  <sheetProtection password="DC4F" sheet="1" objects="1" scenarios="1"/>
  <phoneticPr fontId="1"/>
  <conditionalFormatting sqref="C2:H12 E2:J59">
    <cfRule type="cellIs" dxfId="0" priority="1" operator="lessThan">
      <formula>0</formula>
    </cfRule>
  </conditionalFormatting>
  <pageMargins left="0.7" right="0.7" top="0.75" bottom="0.75" header="0.3" footer="0.3"/>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T58"/>
  <sheetViews>
    <sheetView showGridLines="0" zoomScale="85" zoomScaleNormal="85" workbookViewId="0">
      <selection activeCell="D6" sqref="D6:F6"/>
    </sheetView>
  </sheetViews>
  <sheetFormatPr defaultColWidth="9" defaultRowHeight="12"/>
  <cols>
    <col min="1" max="1" width="2.125" style="4" customWidth="1"/>
    <col min="2" max="2" width="13.25" style="4" customWidth="1"/>
    <col min="3" max="3" width="11.25" style="4" customWidth="1"/>
    <col min="4" max="6" width="11.625" style="4" customWidth="1"/>
    <col min="7" max="7" width="3" style="4" customWidth="1"/>
    <col min="8" max="8" width="6.625" style="4" customWidth="1"/>
    <col min="9" max="9" width="12.75" style="4" customWidth="1"/>
    <col min="10" max="16" width="12.125" style="4" customWidth="1"/>
    <col min="17" max="17" width="4.625" style="4" customWidth="1"/>
    <col min="18" max="18" width="3.125" style="140" customWidth="1"/>
    <col min="19" max="19" width="9" style="4"/>
    <col min="20" max="20" width="12.25" style="4" customWidth="1"/>
    <col min="21" max="24" width="13" style="4" customWidth="1"/>
    <col min="25" max="16384" width="9" style="4"/>
  </cols>
  <sheetData>
    <row r="1" spans="1:20" ht="21" customHeight="1">
      <c r="A1" s="12"/>
      <c r="B1" s="11" t="s">
        <v>25</v>
      </c>
      <c r="C1" s="12"/>
      <c r="D1" s="12"/>
      <c r="E1" s="12"/>
      <c r="F1" s="12"/>
      <c r="G1" s="12"/>
      <c r="H1" s="12"/>
      <c r="I1" s="12"/>
      <c r="J1" s="12"/>
      <c r="K1" s="12"/>
      <c r="L1" s="12"/>
      <c r="M1" s="12"/>
      <c r="N1" s="12"/>
      <c r="O1" s="12"/>
      <c r="P1" s="12"/>
      <c r="Q1" s="12"/>
      <c r="R1" s="141"/>
    </row>
    <row r="2" spans="1:20" ht="14.25">
      <c r="A2" s="25"/>
      <c r="B2" s="25"/>
      <c r="C2" s="25"/>
      <c r="D2" s="25"/>
      <c r="E2" s="25"/>
      <c r="F2" s="25"/>
      <c r="G2" s="25"/>
      <c r="H2" s="25"/>
      <c r="I2" s="25"/>
      <c r="J2" s="25"/>
      <c r="K2" s="25"/>
      <c r="L2" s="25"/>
      <c r="M2" s="28"/>
      <c r="N2" s="28"/>
      <c r="O2" s="28"/>
      <c r="P2" s="28"/>
      <c r="Q2" s="28"/>
      <c r="R2" s="124"/>
    </row>
    <row r="3" spans="1:20" ht="14.25">
      <c r="A3" s="25"/>
      <c r="B3" s="27" t="s">
        <v>24</v>
      </c>
      <c r="C3" s="27"/>
      <c r="D3" s="27"/>
      <c r="E3" s="27"/>
      <c r="F3" s="27"/>
      <c r="G3" s="25"/>
      <c r="H3" s="27" t="s">
        <v>31</v>
      </c>
      <c r="I3" s="27"/>
      <c r="J3" s="27"/>
      <c r="K3" s="27"/>
      <c r="L3" s="27"/>
      <c r="M3" s="27"/>
      <c r="N3" s="27"/>
      <c r="O3" s="27"/>
      <c r="P3" s="27"/>
      <c r="Q3" s="25"/>
      <c r="S3" s="308"/>
      <c r="T3" s="308"/>
    </row>
    <row r="4" spans="1:20" ht="14.25">
      <c r="A4" s="25"/>
      <c r="B4" s="317" t="s">
        <v>0</v>
      </c>
      <c r="C4" s="317"/>
      <c r="D4" s="317" t="s">
        <v>7</v>
      </c>
      <c r="E4" s="317"/>
      <c r="F4" s="317"/>
      <c r="G4" s="25"/>
      <c r="H4" s="27"/>
      <c r="I4" s="27"/>
      <c r="K4" s="309">
        <f>D22</f>
        <v>42430</v>
      </c>
      <c r="L4" s="310"/>
      <c r="M4" s="309">
        <f>E22</f>
        <v>42064</v>
      </c>
      <c r="N4" s="310"/>
      <c r="O4" s="309">
        <f>F22</f>
        <v>41699</v>
      </c>
      <c r="P4" s="310"/>
      <c r="Q4" s="25"/>
      <c r="S4" s="147"/>
      <c r="T4" s="147"/>
    </row>
    <row r="5" spans="1:20" ht="14.25">
      <c r="A5" s="25"/>
      <c r="B5" s="311" t="s">
        <v>11</v>
      </c>
      <c r="C5" s="311"/>
      <c r="D5" s="314" t="s">
        <v>48</v>
      </c>
      <c r="E5" s="315"/>
      <c r="F5" s="316"/>
      <c r="G5" s="25"/>
      <c r="H5" s="313" t="s">
        <v>8</v>
      </c>
      <c r="I5" s="313"/>
      <c r="J5" s="313"/>
      <c r="K5" s="30" t="s">
        <v>9</v>
      </c>
      <c r="L5" s="130" t="s">
        <v>14</v>
      </c>
      <c r="M5" s="45" t="s">
        <v>9</v>
      </c>
      <c r="N5" s="139"/>
      <c r="O5" s="130" t="s">
        <v>9</v>
      </c>
      <c r="P5" s="130" t="s">
        <v>14</v>
      </c>
      <c r="Q5" s="25"/>
      <c r="S5" s="148"/>
      <c r="T5" s="147"/>
    </row>
    <row r="6" spans="1:20" ht="14.25">
      <c r="A6" s="25"/>
      <c r="B6" s="311" t="s">
        <v>12</v>
      </c>
      <c r="C6" s="311"/>
      <c r="D6" s="314" t="s">
        <v>49</v>
      </c>
      <c r="E6" s="315"/>
      <c r="F6" s="316"/>
      <c r="G6" s="25"/>
      <c r="H6" s="311" t="s">
        <v>47</v>
      </c>
      <c r="I6" s="311"/>
      <c r="J6" s="311"/>
      <c r="K6" s="152">
        <f>IFERROR((D23/D24)-1,"-")</f>
        <v>0.10369636770818724</v>
      </c>
      <c r="L6" s="18">
        <f>IFERROR(IF(K6="-",".",IF(AND(K6&gt;=$M$21),5,IF(AND(K6&gt;=$L$21,K6&lt;$M$21),4,IF(AND(K6&gt;=$K$21,K6&lt;$L$21),3,IF(AND(K6&gt;=$J$21,K6&lt;$K$21),2,IF(AND(K6&lt;$J$21),1)))))),"算出不可")</f>
        <v>4</v>
      </c>
      <c r="M6" s="36">
        <f>IFERROR((E23/E24)-1,"-")</f>
        <v>-2.3536004713112901E-2</v>
      </c>
      <c r="N6" s="18">
        <f>IFERROR(IF(M6="-",".",IF(AND(M6&gt;=$M$21),5,IF(AND(M6&gt;=$L$21,M6&lt;$M$21),4,IF(AND(M6&gt;=$K$21,M6&lt;$L$21),3,IF(AND(M6&gt;=$J$21,M6&lt;$K$21),2,IF(AND(M6&lt;$J$21),1)))))),"算出不可")</f>
        <v>2</v>
      </c>
      <c r="O6" s="36">
        <f>IFERROR((F23/F24)-1,"-")</f>
        <v>-1.228421472224217E-2</v>
      </c>
      <c r="P6" s="18">
        <f>IFERROR(IF(O6="-",".",IF(AND(O6&gt;=$M$21),5,IF(AND(O6&gt;=$L$21,O6&lt;$M$21),4,IF(AND(O6&gt;=$K$21,O6&lt;$L$21),3,IF(AND(O6&gt;=$J$21,O6&lt;$K$21),2,IF(AND(O6&lt;$J$21),1)))))),"算出不可")</f>
        <v>2</v>
      </c>
      <c r="Q6" s="25"/>
      <c r="S6" s="131"/>
      <c r="T6" s="131"/>
    </row>
    <row r="7" spans="1:20" ht="15" thickBot="1">
      <c r="A7" s="25"/>
      <c r="B7" s="311" t="s">
        <v>13</v>
      </c>
      <c r="C7" s="311"/>
      <c r="D7" s="320" t="s">
        <v>171</v>
      </c>
      <c r="E7" s="321"/>
      <c r="F7" s="322"/>
      <c r="G7" s="25"/>
      <c r="H7" s="311" t="s">
        <v>1</v>
      </c>
      <c r="I7" s="311"/>
      <c r="J7" s="311"/>
      <c r="K7" s="36">
        <f>IFERROR(D26/D23,"-")</f>
        <v>6.9522114508446271E-3</v>
      </c>
      <c r="L7" s="18">
        <f>IFERROR(IF(K7="-",".",IF(AND(K7&gt;=$M$22),5,IF(AND(K7&gt;=$L$22,K7&lt;$M$22),4,IF(AND(K7&gt;=$K$22,K7&lt;$L$22),3,IF(AND(K7&gt;=$J$22,K7&lt;$K$22),2,IF(AND(K7&lt;$J$22),1)))))),"算出不可")</f>
        <v>3</v>
      </c>
      <c r="M7" s="36">
        <f>IFERROR(E26/E23,"-")</f>
        <v>-3.2206125933099974E-3</v>
      </c>
      <c r="N7" s="18">
        <f>IFERROR(IF(M7="-",".",IF(AND(M7&gt;=$M$22),5,IF(AND(M7&gt;=$L$22,M7&lt;$M$22),4,IF(AND(M7&gt;=$K$22,M7&lt;$L$22),3,IF(AND(M7&gt;=$J$22,M7&lt;$K$22),2,IF(AND(M7&lt;$J$22),1)))))),"算出不可")</f>
        <v>2</v>
      </c>
      <c r="O7" s="36">
        <f>IFERROR(F26/F23,"-")</f>
        <v>1.151592471746469E-3</v>
      </c>
      <c r="P7" s="18">
        <f>IFERROR(IF(O7="-",".",IF(AND(O7&gt;=$M$22),5,IF(AND(O7&gt;=$L$22,O7&lt;$M$22),4,IF(AND(O7&gt;=$K$22,O7&lt;$L$22),3,IF(AND(O7&gt;=$J$22,O7&lt;$K$22),2,IF(AND(O7&lt;$J$22),1)))))),"算出不可")</f>
        <v>2</v>
      </c>
      <c r="Q7" s="25"/>
      <c r="S7" s="131"/>
      <c r="T7" s="131"/>
    </row>
    <row r="8" spans="1:20" ht="15" thickBot="1">
      <c r="A8" s="25"/>
      <c r="B8" s="311" t="s">
        <v>137</v>
      </c>
      <c r="C8" s="298"/>
      <c r="D8" s="324">
        <v>40</v>
      </c>
      <c r="E8" s="325"/>
      <c r="F8" s="326"/>
      <c r="G8" s="25"/>
      <c r="H8" s="311" t="s">
        <v>2</v>
      </c>
      <c r="I8" s="311"/>
      <c r="J8" s="311"/>
      <c r="K8" s="23">
        <f>IFERROR(D26/$D$8,"-")</f>
        <v>912.5</v>
      </c>
      <c r="L8" s="18">
        <f>IFERROR(IF(K8="-",".",IF(AND(K8&gt;=$M$23),5,IF(AND(K8&gt;=$L$23,K8&lt;$M$23),4,IF(AND(K8&gt;=$K$23,K8&lt;$L$23),3,IF(AND(K8&gt;=$J$23,K8&lt;$K$23),2,IF(AND(K8&lt;$J$23),1)))))),"算出不可")</f>
        <v>3</v>
      </c>
      <c r="M8" s="23">
        <f>IFERROR(E26/$D$8,"-")</f>
        <v>-383</v>
      </c>
      <c r="N8" s="18">
        <f>IFERROR(IF(M8="-",M8=".",IF(AND(M8&gt;=$M$23),5,IF(AND(M8&gt;=$L$23,M8&lt;$M$23),4,IF(AND(M8&gt;=$K$23,M8&lt;$L$23),3,IF(AND(M8&gt;=$J$23,M8&lt;$K$23),2,IF(AND(M8&lt;$J$23),1)))))),"算出不可")</f>
        <v>2</v>
      </c>
      <c r="O8" s="23">
        <f>IFERROR(F26/$D$8,"-")</f>
        <v>140.25</v>
      </c>
      <c r="P8" s="18">
        <f>IFERROR(IF(O8="-",".",IF(AND(O8&gt;=$M$23),5,IF(AND(O8&gt;=$L$23,O8&lt;$M$23),4,IF(AND(O8&gt;=$K$23,O8&lt;$L$23),3,IF(AND(O8&gt;=$J$23,O8&lt;$K$23),2,IF(AND(O8&lt;$J$23),1)))))),"算出不可")</f>
        <v>2</v>
      </c>
      <c r="Q8" s="25"/>
    </row>
    <row r="9" spans="1:20" ht="14.25">
      <c r="A9" s="25"/>
      <c r="B9" s="318" t="s">
        <v>259</v>
      </c>
      <c r="C9" s="319"/>
      <c r="D9" s="314" t="s">
        <v>212</v>
      </c>
      <c r="E9" s="315"/>
      <c r="F9" s="316"/>
      <c r="G9" s="25"/>
      <c r="H9" s="311" t="s">
        <v>3</v>
      </c>
      <c r="I9" s="311"/>
      <c r="J9" s="311"/>
      <c r="K9" s="37">
        <f>IFERROR((D27-D28)/(D26+D29),"-")</f>
        <v>2.6594353555195505</v>
      </c>
      <c r="L9" s="18">
        <f>IFERROR(IF(K9="-",".",IF((($D$26+$D$29)&lt;0),1,IF(AND(K9&lt;$M$24),5,IF(AND(K9&gt;=$M$24,K9&lt;$L$24),4,IF(AND(K9&gt;=$L$24,K9&lt;$K$24),3,IF(AND(K9&gt;=$K$24,K9&lt;$J$24),2,IF(AND(K9&gt;=$J$24),1))))))),"算出不可")</f>
        <v>3</v>
      </c>
      <c r="M9" s="37">
        <f>IFERROR((E27-E28)/(E26+E29),"-")</f>
        <v>61.198324503311262</v>
      </c>
      <c r="N9" s="18">
        <f>IFERROR(IF(M9="-",".",IF((($E$26+$E$29)&lt;0),1,IF(AND(M9&lt;$M$24),5,IF(AND(M9&gt;=$M$24,M9&lt;$L$24),4,IF(AND(M9&gt;=$L$24,M9&lt;$K$24),3,IF(AND(M9&gt;=$K$24,M9&lt;$J$24),2,IF(AND(M9&gt;=$J$24),1))))))),"算出不可")</f>
        <v>1</v>
      </c>
      <c r="O9" s="37">
        <f>IFERROR((F27-F28)/(F26+F29),"-")</f>
        <v>26.28350494881451</v>
      </c>
      <c r="P9" s="18">
        <f>IFERROR(IF(O9="-",".",IF((($F$26+$F$29)&lt;0),1,IF(AND(O9&lt;$M$24),5,IF(AND(O9&gt;=$M$24,O9&lt;$L$24),4,IF(AND(O9&gt;=$L$24,O9&lt;$K$24),3,IF(AND(O9&gt;=$K$24,O9&lt;$J$24),2,IF(AND(O9&gt;=$J$24),1))))))),"算出不可")</f>
        <v>2</v>
      </c>
      <c r="Q9" s="25"/>
    </row>
    <row r="10" spans="1:20" ht="14.25">
      <c r="A10" s="25"/>
      <c r="B10" s="311" t="s">
        <v>260</v>
      </c>
      <c r="C10" s="311"/>
      <c r="D10" s="314" t="s">
        <v>186</v>
      </c>
      <c r="E10" s="315"/>
      <c r="F10" s="316"/>
      <c r="G10" s="25"/>
      <c r="H10" s="298" t="s">
        <v>52</v>
      </c>
      <c r="I10" s="312"/>
      <c r="J10" s="299"/>
      <c r="K10" s="38">
        <f>IFERROR((D32+D33+D34-D35-D36)/(D23/12),"-")</f>
        <v>1.2446667966952425</v>
      </c>
      <c r="L10" s="18">
        <f>IFERROR(IF(K10="-",".",IF(AND(K10&lt;$M$25),5,IF(AND(K10&gt;=$M$25,K10&lt;$L$25),4,IF(AND(K10&gt;=$L$25,K10&lt;$K$25),3,IF(AND(K10&gt;=$K$25,K10&lt;$J$25),2,IF(AND(K10&gt;=$J$25),1)))))),"算出不可")</f>
        <v>3</v>
      </c>
      <c r="M10" s="38">
        <f>IFERROR((E32+E33+E34-E35-E36)/(E23/12),"-")</f>
        <v>2.8323886833727885</v>
      </c>
      <c r="N10" s="18">
        <f>IFERROR(IF(M10="-",".",IF(AND(M10&lt;$M$25),5,IF(AND(M10&gt;=$M$25,M10&lt;$L$25),4,IF(AND(M10&gt;=$L$25,M10&lt;$K$25),3,IF(AND(M10&gt;=$K$25,M10&lt;$J$25),2,IF(AND(M10&gt;=$J$25),1)))))),"算出不可")</f>
        <v>2</v>
      </c>
      <c r="O10" s="38">
        <f>IFERROR((F32+F33+F34-F35-F36)/(F23/12),"-")</f>
        <v>1.1332164158377835</v>
      </c>
      <c r="P10" s="18">
        <f>IFERROR(IF(O10="-",".",IF(AND(O10&lt;$M$25),5,IF(AND(O10&gt;=$M$25,O10&lt;$L$25),4,IF(AND(O10&gt;=$L$25,O10&lt;$K$25),3,IF(AND(O10&gt;=$K$25,O10&lt;$J$25),2,IF(AND(O10&gt;=$J$25),1)))))),"算出不可")</f>
        <v>3</v>
      </c>
      <c r="Q10" s="25"/>
    </row>
    <row r="11" spans="1:20" ht="14.25">
      <c r="A11" s="25"/>
      <c r="B11" s="146"/>
      <c r="C11" s="146"/>
      <c r="D11" s="146"/>
      <c r="E11" s="146"/>
      <c r="F11" s="146"/>
      <c r="G11" s="25"/>
      <c r="H11" s="311" t="s">
        <v>53</v>
      </c>
      <c r="I11" s="311"/>
      <c r="J11" s="311"/>
      <c r="K11" s="36">
        <f>IFERROR(D30/(D30+D31),"-")</f>
        <v>0.35363399685415198</v>
      </c>
      <c r="L11" s="18">
        <f>IFERROR(IF(K11="-",K11=".",IF(AND(K11&gt;=$M$26),5,IF(AND(K11&gt;=$L$26,K11&lt;$M$26),4,IF(AND(K11&gt;=$K$26,K11&lt;$L$26),3,IF(AND(K11&gt;=$J$26,K11&lt;$K$26),2,IF(AND(K11&lt;$J$26),1)))))),"算出不可")</f>
        <v>3</v>
      </c>
      <c r="M11" s="36">
        <f>IFERROR(E30/(E30+E31),"-")</f>
        <v>2.1480049957016235E-2</v>
      </c>
      <c r="N11" s="18">
        <f>IFERROR(IF(M11="-",".",IF(AND(M11&gt;=$M$26),5,IF(AND(M11&gt;=$L$26,M11&lt;$M$26),4,IF(AND(M11&gt;=$K$26,M11&lt;$L$26),3,IF(AND(M11&gt;=$J$26,M11&lt;$K$26),2,IF(AND(M11&lt;$J$26),1)))))),"算出不可")</f>
        <v>2</v>
      </c>
      <c r="O11" s="36">
        <f>IFERROR(F30/(F30+F31),"-")</f>
        <v>0.24244864676391387</v>
      </c>
      <c r="P11" s="18">
        <f>IFERROR(IF(O11="-",".",IF(AND(O11&gt;=$M$26),5,IF(AND(O11&gt;=$L$26,O11&lt;$M$26),4,IF(AND(O11&gt;=$K$26,O11&lt;$L$26),3,IF(AND(O11&gt;=$J$26,O11&lt;$K$26),2,IF(AND(O11&lt;$J$26),1)))))),"算出不可")</f>
        <v>3</v>
      </c>
      <c r="Q11" s="25"/>
    </row>
    <row r="12" spans="1:20" ht="27.6" customHeight="1">
      <c r="A12" s="25"/>
      <c r="B12" s="146"/>
      <c r="C12" s="146"/>
      <c r="D12" s="146"/>
      <c r="E12" s="146"/>
      <c r="F12" s="146"/>
      <c r="G12" s="25"/>
      <c r="H12" s="25"/>
      <c r="I12" s="25"/>
      <c r="J12" s="25"/>
      <c r="K12" s="25"/>
      <c r="L12" s="25"/>
      <c r="M12" s="25"/>
      <c r="N12" s="25"/>
      <c r="O12" s="25"/>
      <c r="P12" s="25"/>
      <c r="Q12" s="25"/>
    </row>
    <row r="13" spans="1:20" ht="33.6" customHeight="1">
      <c r="A13" s="25"/>
      <c r="B13" s="307" t="s">
        <v>261</v>
      </c>
      <c r="C13" s="307"/>
      <c r="D13" s="307"/>
      <c r="E13" s="307"/>
      <c r="F13" s="307"/>
      <c r="G13" s="25"/>
      <c r="H13" s="25"/>
      <c r="I13" s="25"/>
      <c r="J13" s="25"/>
      <c r="K13" s="25"/>
      <c r="L13" s="25"/>
      <c r="M13" s="25"/>
      <c r="N13" s="25"/>
      <c r="O13" s="25"/>
      <c r="P13" s="25"/>
      <c r="Q13" s="25"/>
    </row>
    <row r="14" spans="1:20" ht="5.25" customHeight="1">
      <c r="A14" s="25"/>
      <c r="B14" s="146"/>
      <c r="C14" s="146"/>
      <c r="D14" s="146"/>
      <c r="E14" s="146"/>
      <c r="F14" s="146"/>
      <c r="G14" s="25"/>
      <c r="H14" s="25"/>
      <c r="I14" s="25"/>
      <c r="J14" s="25"/>
      <c r="K14" s="25"/>
      <c r="L14" s="25"/>
      <c r="M14" s="25"/>
      <c r="N14" s="25"/>
      <c r="O14" s="25"/>
      <c r="P14" s="25"/>
      <c r="Q14" s="25"/>
    </row>
    <row r="15" spans="1:20" ht="4.5" customHeight="1">
      <c r="A15" s="25"/>
      <c r="B15" s="25"/>
      <c r="C15" s="25"/>
      <c r="D15" s="25"/>
      <c r="E15" s="25"/>
      <c r="F15" s="25"/>
      <c r="G15" s="25"/>
      <c r="H15" s="25"/>
      <c r="I15" s="25"/>
      <c r="J15" s="25"/>
      <c r="K15" s="25"/>
      <c r="L15" s="25"/>
      <c r="M15" s="25"/>
      <c r="N15" s="25"/>
      <c r="O15" s="25"/>
      <c r="P15" s="25"/>
      <c r="Q15" s="25"/>
    </row>
    <row r="16" spans="1:20" ht="14.25">
      <c r="A16" s="25"/>
      <c r="B16" s="311" t="s">
        <v>136</v>
      </c>
      <c r="C16" s="311"/>
      <c r="D16" s="311" t="str">
        <f>算出!B2</f>
        <v>中規模事業者</v>
      </c>
      <c r="E16" s="311"/>
      <c r="F16" s="311"/>
      <c r="G16" s="25"/>
      <c r="H16" s="25"/>
      <c r="I16" s="25"/>
      <c r="J16" s="25"/>
      <c r="K16" s="25"/>
      <c r="L16" s="25"/>
      <c r="M16" s="25"/>
      <c r="N16" s="25"/>
      <c r="O16" s="25"/>
      <c r="P16" s="25"/>
      <c r="Q16" s="25"/>
    </row>
    <row r="17" spans="1:17" ht="14.25">
      <c r="A17" s="25"/>
      <c r="B17" s="145" t="s">
        <v>139</v>
      </c>
      <c r="C17" s="145"/>
      <c r="D17" s="120"/>
      <c r="E17" s="120"/>
      <c r="F17" s="120"/>
      <c r="G17" s="25"/>
      <c r="H17" s="25"/>
      <c r="I17" s="25"/>
      <c r="J17" s="25"/>
      <c r="K17" s="25"/>
      <c r="L17" s="25"/>
      <c r="M17" s="25"/>
      <c r="N17" s="25"/>
      <c r="O17" s="25"/>
      <c r="P17" s="25"/>
      <c r="Q17" s="25"/>
    </row>
    <row r="18" spans="1:17" ht="14.25">
      <c r="A18" s="25"/>
      <c r="B18" s="28"/>
      <c r="C18" s="28"/>
      <c r="D18" s="28"/>
      <c r="E18" s="28"/>
      <c r="F18" s="28"/>
      <c r="G18" s="25"/>
      <c r="H18" s="25"/>
      <c r="I18" s="25"/>
      <c r="J18" s="25"/>
      <c r="K18" s="25"/>
      <c r="L18" s="25"/>
      <c r="M18" s="25"/>
      <c r="N18" s="25"/>
      <c r="O18" s="25"/>
      <c r="P18" s="25"/>
      <c r="Q18" s="25"/>
    </row>
    <row r="19" spans="1:17" ht="14.25">
      <c r="A19" s="25"/>
      <c r="B19" s="27" t="s">
        <v>23</v>
      </c>
      <c r="C19" s="27"/>
      <c r="D19" s="27"/>
      <c r="E19" s="338" t="s">
        <v>140</v>
      </c>
      <c r="F19" s="338"/>
      <c r="G19" s="25"/>
      <c r="H19" s="327" t="str">
        <f>"■"&amp;D16&amp;"_"&amp;D10&amp;"企業のランク基準"</f>
        <v>■中規模事業者_0301_食料品・飼料・飲料製造業企業のランク基準</v>
      </c>
      <c r="I19" s="328"/>
      <c r="J19" s="328"/>
      <c r="K19" s="328"/>
      <c r="L19" s="328"/>
      <c r="M19" s="329"/>
      <c r="N19" s="25"/>
      <c r="O19" s="25"/>
      <c r="P19" s="25"/>
      <c r="Q19" s="25"/>
    </row>
    <row r="20" spans="1:17" ht="14.25">
      <c r="A20" s="25"/>
      <c r="B20" s="300" t="s">
        <v>0</v>
      </c>
      <c r="C20" s="301"/>
      <c r="D20" s="304" t="s">
        <v>7</v>
      </c>
      <c r="E20" s="305"/>
      <c r="F20" s="306"/>
      <c r="G20" s="25"/>
      <c r="H20" s="330" t="s">
        <v>8</v>
      </c>
      <c r="I20" s="331"/>
      <c r="J20" s="130" t="s">
        <v>245</v>
      </c>
      <c r="K20" s="130" t="s">
        <v>246</v>
      </c>
      <c r="L20" s="130" t="s">
        <v>247</v>
      </c>
      <c r="M20" s="130" t="s">
        <v>248</v>
      </c>
      <c r="N20" s="25"/>
      <c r="O20" s="25"/>
      <c r="P20" s="25"/>
      <c r="Q20" s="25"/>
    </row>
    <row r="21" spans="1:17" ht="14.25">
      <c r="A21" s="25"/>
      <c r="B21" s="302"/>
      <c r="C21" s="303"/>
      <c r="D21" s="29" t="s">
        <v>59</v>
      </c>
      <c r="E21" s="29" t="s">
        <v>60</v>
      </c>
      <c r="F21" s="29" t="s">
        <v>61</v>
      </c>
      <c r="G21" s="25"/>
      <c r="H21" s="24" t="s">
        <v>47</v>
      </c>
      <c r="I21" s="22"/>
      <c r="J21" s="152">
        <f>IFERROR(INDEX(table_売上増加率!$G:$G,MATCH($D$10&amp;$D$16,INDEX(table_売上増加率!$C:$C&amp;table_売上増加率!$D:$D,),0)),"-")</f>
        <v>-4.9160381603936841E-2</v>
      </c>
      <c r="K21" s="152">
        <f>IFERROR(INDEX(table_売上増加率!$H:$H,MATCH($D$10&amp;$D$16,INDEX(table_売上増加率!$C:$C&amp;table_売上増加率!$D:$D,),0)),"-")</f>
        <v>-3.3448379804177039E-3</v>
      </c>
      <c r="L21" s="152">
        <f>IFERROR(INDEX(table_売上増加率!$I:$I,MATCH($D$10&amp;$D$16,INDEX(table_売上増加率!$C:$C&amp;table_売上増加率!$D:$D,),0)),"-")</f>
        <v>5.1755866357941084E-2</v>
      </c>
      <c r="M21" s="152">
        <f>IFERROR(INDEX(table_売上増加率!$J:$J,MATCH($D$10&amp;$D$16,INDEX(table_売上増加率!$C:$C&amp;table_売上増加率!$D:$D,),0)),"-")</f>
        <v>0.120192369214898</v>
      </c>
      <c r="N21" s="25"/>
      <c r="O21" s="25"/>
      <c r="P21" s="25"/>
      <c r="Q21" s="25"/>
    </row>
    <row r="22" spans="1:17" ht="14.25">
      <c r="A22" s="25"/>
      <c r="B22" s="24" t="s">
        <v>58</v>
      </c>
      <c r="C22" s="22"/>
      <c r="D22" s="44">
        <v>42430</v>
      </c>
      <c r="E22" s="44">
        <v>42064</v>
      </c>
      <c r="F22" s="44">
        <v>41699</v>
      </c>
      <c r="G22" s="25"/>
      <c r="H22" s="24" t="s">
        <v>1</v>
      </c>
      <c r="I22" s="22"/>
      <c r="J22" s="152">
        <f>IFERROR(INDEX(table_営業利益率!$G:$G,MATCH($D$10&amp;$D$16,INDEX(table_営業利益率!$C:$C&amp;table_営業利益率!$D:$D,),0)),"-")</f>
        <v>-2.0359003455252975E-2</v>
      </c>
      <c r="K22" s="152">
        <f>IFERROR(INDEX(table_営業利益率!$H:$H,MATCH($D$10&amp;$D$16,INDEX(table_営業利益率!$C:$C&amp;table_営業利益率!$D:$D,),0)),"-")</f>
        <v>4.740711889789956E-3</v>
      </c>
      <c r="L22" s="152">
        <f>IFERROR(INDEX(table_営業利益率!$I:$I,MATCH($D$10&amp;$D$16,INDEX(table_営業利益率!$C:$C&amp;table_営業利益率!$D:$D,),0)),"-")</f>
        <v>2.5602610993502101E-2</v>
      </c>
      <c r="M22" s="152">
        <f>IFERROR(INDEX(table_営業利益率!$J:$J,MATCH($D$10&amp;$D$16,INDEX(table_営業利益率!$C:$C&amp;table_営業利益率!$D:$D,),0)),"-")</f>
        <v>6.5465875351246441E-2</v>
      </c>
      <c r="N22" s="25"/>
      <c r="O22" s="25"/>
      <c r="P22" s="25"/>
      <c r="Q22" s="25"/>
    </row>
    <row r="23" spans="1:17" ht="14.25">
      <c r="A23" s="25"/>
      <c r="B23" s="298" t="s">
        <v>21</v>
      </c>
      <c r="C23" s="299"/>
      <c r="D23" s="41">
        <v>5250128</v>
      </c>
      <c r="E23" s="41">
        <v>4756859</v>
      </c>
      <c r="F23" s="41">
        <v>4871515</v>
      </c>
      <c r="G23" s="25"/>
      <c r="H23" s="24" t="s">
        <v>2</v>
      </c>
      <c r="I23" s="22"/>
      <c r="J23" s="163">
        <f>IFERROR(INDEX(table_労働生産性!$G:$G,MATCH($D$10&amp;$D$16,INDEX(table_労働生産性!$C:$C&amp;table_労働生産性!$D:$D,),0)),"-")</f>
        <v>-480.21155555555561</v>
      </c>
      <c r="K23" s="163">
        <f>IFERROR(INDEX(table_労働生産性!$H:$H,MATCH($D$10&amp;$D$16,INDEX(table_労働生産性!$C:$C&amp;table_労働生産性!$D:$D,),0)),"-")</f>
        <v>206.22133280562014</v>
      </c>
      <c r="L23" s="163">
        <f>IFERROR(INDEX(table_労働生産性!$I:$I,MATCH($D$10&amp;$D$16,INDEX(table_労働生産性!$C:$C&amp;table_労働生産性!$D:$D,),0)),"-")</f>
        <v>1224.2559523809523</v>
      </c>
      <c r="M23" s="163">
        <f>IFERROR(INDEX(table_労働生産性!$J:$J,MATCH($D$10&amp;$D$16,INDEX(table_労働生産性!$C:$C&amp;table_労働生産性!$D:$D,),0)),"-")</f>
        <v>3088.2644444444445</v>
      </c>
      <c r="N23" s="25"/>
      <c r="O23" s="25"/>
      <c r="P23" s="25"/>
      <c r="Q23" s="25"/>
    </row>
    <row r="24" spans="1:17" ht="15" thickBot="1">
      <c r="A24" s="25"/>
      <c r="B24" s="298" t="s">
        <v>19</v>
      </c>
      <c r="C24" s="299"/>
      <c r="D24" s="171">
        <f>E23</f>
        <v>4756859</v>
      </c>
      <c r="E24" s="172">
        <f>F23</f>
        <v>4871515</v>
      </c>
      <c r="F24" s="41">
        <v>4932102</v>
      </c>
      <c r="G24" s="25"/>
      <c r="H24" s="24" t="s">
        <v>3</v>
      </c>
      <c r="I24" s="22"/>
      <c r="J24" s="164">
        <f>IFERROR(INDEX(table_EBITDA!$G:$G,MATCH($D$10&amp;$D$16,INDEX(table_EBITDA!$C:$C&amp;table_EBITDA!$D:$D,),0)),"-")</f>
        <v>35.484475147396459</v>
      </c>
      <c r="K24" s="164">
        <f>IFERROR(INDEX(table_EBITDA!$H:$H,MATCH($D$10&amp;$D$16,INDEX(table_EBITDA!$C:$C&amp;table_EBITDA!$D:$D,),0)),"-")</f>
        <v>13.856175856806274</v>
      </c>
      <c r="L24" s="164">
        <f>IFERROR(INDEX(table_EBITDA!$I:$I,MATCH($D$10&amp;$D$16,INDEX(table_EBITDA!$C:$C&amp;table_EBITDA!$D:$D,),0)),"-")</f>
        <v>1.6504283839781693</v>
      </c>
      <c r="M24" s="164">
        <f>IFERROR(INDEX(table_EBITDA!$J:$J,MATCH($D$10&amp;$D$16,INDEX(table_EBITDA!$C:$C&amp;table_EBITDA!$D:$D,),0)),"-")</f>
        <v>0</v>
      </c>
      <c r="N24" s="25"/>
      <c r="O24" s="25"/>
      <c r="P24" s="25"/>
      <c r="Q24" s="25"/>
    </row>
    <row r="25" spans="1:17" ht="15" thickBot="1">
      <c r="A25" s="25"/>
      <c r="B25" s="298" t="s">
        <v>141</v>
      </c>
      <c r="C25" s="312"/>
      <c r="D25" s="144">
        <v>10000</v>
      </c>
      <c r="E25" s="142">
        <v>10000</v>
      </c>
      <c r="F25" s="41">
        <v>10000</v>
      </c>
      <c r="G25" s="25"/>
      <c r="H25" s="24" t="s">
        <v>52</v>
      </c>
      <c r="I25" s="22"/>
      <c r="J25" s="165">
        <f>IFERROR(INDEX(table_営業運転資本回転期間!$G:$G,MATCH($D$10&amp;$D$16,INDEX(table_営業運転資本回転期間!$C:$C&amp;table_営業運転資本回転期間!$D:$D,),0)),"-")</f>
        <v>4.7</v>
      </c>
      <c r="K25" s="165">
        <f>IFERROR(INDEX(table_営業運転資本回転期間!$H:$H,MATCH($D$10&amp;$D$16,INDEX(table_営業運転資本回転期間!$C:$C&amp;table_営業運転資本回転期間!$D:$D,),0)),"-")</f>
        <v>2.4</v>
      </c>
      <c r="L25" s="165">
        <f>IFERROR(INDEX(table_営業運転資本回転期間!$I:$I,MATCH($D$10&amp;$D$16,INDEX(table_営業運転資本回転期間!$C:$C&amp;table_営業運転資本回転期間!$D:$D,),0)),"-")</f>
        <v>1</v>
      </c>
      <c r="M25" s="165">
        <f>IFERROR(INDEX(table_営業運転資本回転期間!$J:$J,MATCH($D$10&amp;$D$16,INDEX(table_営業運転資本回転期間!$C:$C&amp;table_営業運転資本回転期間!$D:$D,),0)),"-")</f>
        <v>0.3</v>
      </c>
      <c r="N25" s="25"/>
      <c r="O25" s="25"/>
      <c r="P25" s="25"/>
      <c r="Q25" s="25"/>
    </row>
    <row r="26" spans="1:17" ht="14.25">
      <c r="A26" s="25"/>
      <c r="B26" s="298" t="s">
        <v>4</v>
      </c>
      <c r="C26" s="299"/>
      <c r="D26" s="143">
        <v>36500</v>
      </c>
      <c r="E26" s="41">
        <v>-15320</v>
      </c>
      <c r="F26" s="41">
        <v>5610</v>
      </c>
      <c r="G26" s="25"/>
      <c r="H26" s="24" t="s">
        <v>53</v>
      </c>
      <c r="I26" s="22"/>
      <c r="J26" s="152">
        <f>IFERROR(INDEX(table_自己資本比率!$G:$G,MATCH($D$10&amp;$D$16,INDEX(table_自己資本比率!$C:$C&amp;table_自己資本比率!$D:$D,),0)),"-")</f>
        <v>8.5011792500645483E-3</v>
      </c>
      <c r="K26" s="152">
        <f>IFERROR(INDEX(table_自己資本比率!$H:$H,MATCH($D$10&amp;$D$16,INDEX(table_自己資本比率!$C:$C&amp;table_自己資本比率!$D:$D,),0)),"-")</f>
        <v>0.15336062074239498</v>
      </c>
      <c r="L26" s="152">
        <f>IFERROR(INDEX(table_自己資本比率!$I:$I,MATCH($D$10&amp;$D$16,INDEX(table_自己資本比率!$C:$C&amp;table_自己資本比率!$D:$D,),0)),"-")</f>
        <v>0.40961863648686198</v>
      </c>
      <c r="M26" s="152">
        <f>IFERROR(INDEX(table_自己資本比率!$J:$J,MATCH($D$10&amp;$D$16,INDEX(table_自己資本比率!$C:$C&amp;table_自己資本比率!$D:$D,),0)),"-")</f>
        <v>0.67066032335622194</v>
      </c>
      <c r="N26" s="25"/>
      <c r="O26" s="25"/>
      <c r="P26" s="25"/>
      <c r="Q26" s="25"/>
    </row>
    <row r="27" spans="1:17" ht="14.25">
      <c r="A27" s="25"/>
      <c r="B27" s="298" t="s">
        <v>144</v>
      </c>
      <c r="C27" s="299"/>
      <c r="D27" s="41">
        <v>660274</v>
      </c>
      <c r="E27" s="41">
        <v>650120</v>
      </c>
      <c r="F27" s="41">
        <v>970130</v>
      </c>
      <c r="G27" s="25"/>
      <c r="H27" s="25"/>
      <c r="I27" s="25"/>
      <c r="J27" s="25"/>
      <c r="K27" s="25"/>
      <c r="L27" s="25"/>
      <c r="M27" s="25"/>
      <c r="N27" s="25"/>
      <c r="O27" s="25"/>
      <c r="P27" s="25"/>
      <c r="Q27" s="25"/>
    </row>
    <row r="28" spans="1:17" ht="14.25">
      <c r="A28" s="25"/>
      <c r="B28" s="298" t="s">
        <v>5</v>
      </c>
      <c r="C28" s="299"/>
      <c r="D28" s="41">
        <v>474797</v>
      </c>
      <c r="E28" s="41">
        <v>465301.06</v>
      </c>
      <c r="F28" s="41">
        <v>474607.08120000002</v>
      </c>
      <c r="G28" s="25"/>
      <c r="H28" s="28"/>
      <c r="I28" s="28"/>
      <c r="J28" s="28"/>
      <c r="K28" s="28"/>
      <c r="L28" s="28"/>
      <c r="M28" s="28"/>
      <c r="N28" s="28"/>
      <c r="O28" s="28"/>
      <c r="P28" s="28"/>
      <c r="Q28" s="25"/>
    </row>
    <row r="29" spans="1:17" ht="14.25">
      <c r="A29" s="25"/>
      <c r="B29" s="298" t="s">
        <v>145</v>
      </c>
      <c r="C29" s="299"/>
      <c r="D29" s="41">
        <v>33243</v>
      </c>
      <c r="E29" s="41">
        <v>18340</v>
      </c>
      <c r="F29" s="41">
        <v>13243</v>
      </c>
      <c r="G29" s="25"/>
      <c r="H29" s="27" t="s">
        <v>32</v>
      </c>
      <c r="I29" s="27"/>
      <c r="J29" s="27"/>
      <c r="K29" s="27"/>
      <c r="L29" s="27"/>
      <c r="M29" s="27"/>
      <c r="N29" s="27"/>
      <c r="O29" s="27"/>
      <c r="P29" s="27"/>
      <c r="Q29" s="25"/>
    </row>
    <row r="30" spans="1:17" ht="14.25">
      <c r="A30" s="25"/>
      <c r="B30" s="298" t="s">
        <v>16</v>
      </c>
      <c r="C30" s="299"/>
      <c r="D30" s="41">
        <v>912793</v>
      </c>
      <c r="E30" s="41">
        <v>70281.279999999999</v>
      </c>
      <c r="F30" s="41">
        <v>771127.52639999997</v>
      </c>
      <c r="G30" s="25"/>
      <c r="H30" s="313" t="s">
        <v>8</v>
      </c>
      <c r="I30" s="313"/>
      <c r="J30" s="313"/>
      <c r="K30" s="130" t="s">
        <v>30</v>
      </c>
      <c r="L30" s="130" t="s">
        <v>41</v>
      </c>
      <c r="M30" s="46" t="s">
        <v>33</v>
      </c>
      <c r="N30" s="46"/>
      <c r="O30" s="46"/>
      <c r="P30" s="139"/>
      <c r="Q30" s="25"/>
    </row>
    <row r="31" spans="1:17" ht="14.25">
      <c r="A31" s="25"/>
      <c r="B31" s="298" t="s">
        <v>17</v>
      </c>
      <c r="C31" s="299"/>
      <c r="D31" s="41">
        <v>1668387</v>
      </c>
      <c r="E31" s="41">
        <v>3201651.52</v>
      </c>
      <c r="F31" s="41">
        <v>2409453.3376000002</v>
      </c>
      <c r="G31" s="25"/>
      <c r="H31" s="311" t="s">
        <v>47</v>
      </c>
      <c r="I31" s="311"/>
      <c r="J31" s="311"/>
      <c r="K31" s="31" t="s">
        <v>50</v>
      </c>
      <c r="L31" s="31" t="s">
        <v>42</v>
      </c>
      <c r="M31" s="20" t="s">
        <v>36</v>
      </c>
      <c r="N31" s="20"/>
      <c r="O31" s="20"/>
      <c r="P31" s="22"/>
      <c r="Q31" s="25"/>
    </row>
    <row r="32" spans="1:17" ht="14.25">
      <c r="A32" s="25"/>
      <c r="B32" s="298" t="s">
        <v>122</v>
      </c>
      <c r="C32" s="299"/>
      <c r="D32" s="41">
        <v>671040</v>
      </c>
      <c r="E32" s="41">
        <v>944198.4</v>
      </c>
      <c r="F32" s="41">
        <v>566894.59200000006</v>
      </c>
      <c r="G32" s="25"/>
      <c r="H32" s="311" t="s">
        <v>1</v>
      </c>
      <c r="I32" s="311"/>
      <c r="J32" s="311"/>
      <c r="K32" s="17" t="s">
        <v>26</v>
      </c>
      <c r="L32" s="17" t="s">
        <v>43</v>
      </c>
      <c r="M32" s="21" t="s">
        <v>34</v>
      </c>
      <c r="N32" s="21"/>
      <c r="O32" s="21"/>
      <c r="P32" s="22"/>
      <c r="Q32" s="25"/>
    </row>
    <row r="33" spans="1:17" ht="14.25">
      <c r="A33" s="25"/>
      <c r="B33" s="298" t="s">
        <v>158</v>
      </c>
      <c r="C33" s="299"/>
      <c r="D33" s="41">
        <v>270760</v>
      </c>
      <c r="E33" s="41">
        <v>259929.59999999998</v>
      </c>
      <c r="F33" s="41">
        <v>228738.04799999998</v>
      </c>
      <c r="G33" s="25"/>
      <c r="H33" s="311" t="s">
        <v>249</v>
      </c>
      <c r="I33" s="311"/>
      <c r="J33" s="311"/>
      <c r="K33" s="31" t="s">
        <v>27</v>
      </c>
      <c r="L33" s="31" t="s">
        <v>44</v>
      </c>
      <c r="M33" s="20" t="s">
        <v>35</v>
      </c>
      <c r="N33" s="20"/>
      <c r="O33" s="20"/>
      <c r="P33" s="22"/>
      <c r="Q33" s="25"/>
    </row>
    <row r="34" spans="1:17" ht="14.25">
      <c r="A34" s="25"/>
      <c r="B34" s="298" t="s">
        <v>6</v>
      </c>
      <c r="C34" s="299"/>
      <c r="D34" s="41">
        <v>439285</v>
      </c>
      <c r="E34" s="41">
        <v>621713.6</v>
      </c>
      <c r="F34" s="41">
        <v>371107.96799999999</v>
      </c>
      <c r="G34" s="25"/>
      <c r="H34" s="311" t="s">
        <v>3</v>
      </c>
      <c r="I34" s="311"/>
      <c r="J34" s="311"/>
      <c r="K34" s="17" t="s">
        <v>51</v>
      </c>
      <c r="L34" s="17" t="s">
        <v>45</v>
      </c>
      <c r="M34" s="21" t="s">
        <v>37</v>
      </c>
      <c r="N34" s="21"/>
      <c r="O34" s="21"/>
      <c r="P34" s="22"/>
      <c r="Q34" s="25"/>
    </row>
    <row r="35" spans="1:17" ht="14.25">
      <c r="A35" s="25"/>
      <c r="B35" s="298" t="s">
        <v>18</v>
      </c>
      <c r="C35" s="299"/>
      <c r="D35" s="41">
        <v>373206</v>
      </c>
      <c r="E35" s="41">
        <v>258277.76000000001</v>
      </c>
      <c r="F35" s="41">
        <v>315284.42879999999</v>
      </c>
      <c r="G35" s="25"/>
      <c r="H35" s="319" t="s">
        <v>52</v>
      </c>
      <c r="I35" s="333"/>
      <c r="J35" s="334"/>
      <c r="K35" s="42" t="s">
        <v>29</v>
      </c>
      <c r="L35" s="42" t="s">
        <v>46</v>
      </c>
      <c r="M35" s="32" t="s">
        <v>39</v>
      </c>
      <c r="N35" s="19"/>
      <c r="O35" s="19"/>
      <c r="P35" s="33"/>
      <c r="Q35" s="25"/>
    </row>
    <row r="36" spans="1:17" ht="14.25">
      <c r="A36" s="25"/>
      <c r="B36" s="298" t="s">
        <v>159</v>
      </c>
      <c r="C36" s="299"/>
      <c r="D36" s="41">
        <v>463324</v>
      </c>
      <c r="E36" s="41">
        <v>444791.03999999998</v>
      </c>
      <c r="F36" s="41">
        <v>391416.1152</v>
      </c>
      <c r="G36" s="25"/>
      <c r="H36" s="335"/>
      <c r="I36" s="336"/>
      <c r="J36" s="337"/>
      <c r="K36" s="43"/>
      <c r="L36" s="43"/>
      <c r="M36" s="34" t="s">
        <v>40</v>
      </c>
      <c r="N36" s="34"/>
      <c r="O36" s="34"/>
      <c r="P36" s="35"/>
      <c r="Q36" s="25"/>
    </row>
    <row r="37" spans="1:17" ht="14.25">
      <c r="A37" s="25"/>
      <c r="B37" s="123"/>
      <c r="C37" s="123"/>
      <c r="D37" s="123"/>
      <c r="E37" s="123"/>
      <c r="F37" s="123"/>
      <c r="G37" s="25"/>
      <c r="H37" s="311" t="s">
        <v>53</v>
      </c>
      <c r="I37" s="311"/>
      <c r="J37" s="311"/>
      <c r="K37" s="17" t="s">
        <v>28</v>
      </c>
      <c r="L37" s="17" t="s">
        <v>43</v>
      </c>
      <c r="M37" s="21" t="s">
        <v>38</v>
      </c>
      <c r="N37" s="21"/>
      <c r="O37" s="21"/>
      <c r="P37" s="22"/>
      <c r="Q37" s="25"/>
    </row>
    <row r="38" spans="1:17" ht="14.25">
      <c r="A38" s="25"/>
      <c r="B38" s="123"/>
      <c r="C38" s="28"/>
      <c r="D38" s="28"/>
      <c r="E38" s="28"/>
      <c r="F38" s="28"/>
      <c r="G38" s="25"/>
      <c r="H38" s="25"/>
      <c r="I38" s="25"/>
      <c r="J38" s="25"/>
      <c r="K38" s="25"/>
      <c r="L38" s="25"/>
      <c r="M38" s="25"/>
      <c r="N38" s="25"/>
      <c r="O38" s="25"/>
      <c r="P38" s="25"/>
      <c r="Q38" s="25"/>
    </row>
    <row r="39" spans="1:17" ht="14.25">
      <c r="A39" s="25"/>
      <c r="B39" s="332" t="s">
        <v>62</v>
      </c>
      <c r="C39" s="332"/>
      <c r="D39" s="332"/>
      <c r="E39" s="332"/>
      <c r="F39" s="332"/>
      <c r="G39" s="332"/>
      <c r="H39" s="332"/>
      <c r="I39" s="332"/>
      <c r="J39" s="332"/>
      <c r="K39" s="332"/>
      <c r="L39" s="332"/>
      <c r="M39" s="332"/>
      <c r="N39" s="332"/>
      <c r="O39" s="332"/>
      <c r="P39" s="332"/>
      <c r="Q39" s="25"/>
    </row>
    <row r="40" spans="1:17" ht="14.25">
      <c r="A40" s="25"/>
      <c r="B40" s="198" t="s">
        <v>142</v>
      </c>
      <c r="C40" s="198"/>
      <c r="D40" s="198"/>
      <c r="E40" s="198"/>
      <c r="F40" s="198"/>
      <c r="G40" s="198"/>
      <c r="H40" s="198"/>
      <c r="I40" s="198"/>
      <c r="J40" s="198"/>
      <c r="K40" s="198"/>
      <c r="L40" s="198"/>
      <c r="M40" s="198"/>
      <c r="N40" s="198"/>
      <c r="O40" s="198"/>
      <c r="P40" s="198"/>
      <c r="Q40" s="25"/>
    </row>
    <row r="41" spans="1:17" ht="14.25">
      <c r="A41" s="25"/>
      <c r="B41" s="197" t="s">
        <v>160</v>
      </c>
      <c r="C41" s="197"/>
      <c r="D41" s="197"/>
      <c r="E41" s="197"/>
      <c r="F41" s="197"/>
      <c r="G41" s="197"/>
      <c r="H41" s="197"/>
      <c r="I41" s="197"/>
      <c r="J41" s="197"/>
      <c r="K41" s="197"/>
      <c r="L41" s="197"/>
      <c r="M41" s="197"/>
      <c r="N41" s="197"/>
      <c r="O41" s="197"/>
      <c r="P41" s="197"/>
      <c r="Q41" s="25"/>
    </row>
    <row r="42" spans="1:17" ht="14.25">
      <c r="A42" s="25"/>
      <c r="B42" s="197" t="s">
        <v>143</v>
      </c>
      <c r="C42" s="197"/>
      <c r="D42" s="197"/>
      <c r="E42" s="197"/>
      <c r="F42" s="197"/>
      <c r="G42" s="197"/>
      <c r="H42" s="197"/>
      <c r="I42" s="197"/>
      <c r="J42" s="197"/>
      <c r="K42" s="197"/>
      <c r="L42" s="197"/>
      <c r="M42" s="197"/>
      <c r="N42" s="197"/>
      <c r="O42" s="197"/>
      <c r="P42" s="197"/>
      <c r="Q42" s="25"/>
    </row>
    <row r="43" spans="1:17" ht="14.25">
      <c r="A43" s="25"/>
      <c r="B43" s="197" t="s">
        <v>161</v>
      </c>
      <c r="C43" s="197"/>
      <c r="D43" s="197"/>
      <c r="E43" s="197"/>
      <c r="F43" s="197"/>
      <c r="G43" s="197"/>
      <c r="H43" s="197"/>
      <c r="I43" s="197"/>
      <c r="J43" s="197"/>
      <c r="K43" s="197"/>
      <c r="L43" s="197"/>
      <c r="M43" s="197"/>
      <c r="N43" s="197"/>
      <c r="O43" s="197"/>
      <c r="P43" s="197"/>
      <c r="Q43" s="25"/>
    </row>
    <row r="44" spans="1:17" ht="14.25">
      <c r="A44" s="25"/>
      <c r="B44" s="197" t="s">
        <v>162</v>
      </c>
      <c r="C44" s="197"/>
      <c r="D44" s="197"/>
      <c r="E44" s="197"/>
      <c r="F44" s="197"/>
      <c r="G44" s="197"/>
      <c r="H44" s="197"/>
      <c r="I44" s="197"/>
      <c r="J44" s="197"/>
      <c r="K44" s="197"/>
      <c r="L44" s="197"/>
      <c r="M44" s="197"/>
      <c r="N44" s="197"/>
      <c r="O44" s="197"/>
      <c r="P44" s="197"/>
      <c r="Q44" s="25"/>
    </row>
    <row r="45" spans="1:17" ht="14.25">
      <c r="A45" s="25"/>
      <c r="B45" s="323" t="s">
        <v>250</v>
      </c>
      <c r="C45" s="323"/>
      <c r="D45" s="323"/>
      <c r="E45" s="323"/>
      <c r="F45" s="323"/>
      <c r="G45" s="323"/>
      <c r="H45" s="323"/>
      <c r="I45" s="323"/>
      <c r="J45" s="323"/>
      <c r="K45" s="323"/>
      <c r="L45" s="323"/>
      <c r="M45" s="323"/>
      <c r="N45" s="323"/>
      <c r="O45" s="323"/>
      <c r="P45" s="323"/>
      <c r="Q45" s="25"/>
    </row>
    <row r="46" spans="1:17" ht="14.25">
      <c r="A46" s="25"/>
      <c r="B46" s="28"/>
      <c r="C46" s="28"/>
      <c r="D46" s="28"/>
      <c r="E46" s="28"/>
      <c r="F46" s="28"/>
      <c r="G46" s="28"/>
      <c r="H46" s="28"/>
      <c r="I46" s="28"/>
      <c r="J46" s="28"/>
      <c r="K46" s="28"/>
      <c r="L46" s="28"/>
      <c r="M46" s="28"/>
      <c r="N46" s="28"/>
      <c r="O46" s="28"/>
      <c r="P46" s="25"/>
      <c r="Q46" s="25"/>
    </row>
    <row r="47" spans="1:17">
      <c r="B47" s="26"/>
      <c r="C47" s="26"/>
      <c r="D47" s="26"/>
      <c r="E47" s="26"/>
      <c r="F47" s="26"/>
      <c r="G47" s="26"/>
      <c r="H47" s="26"/>
      <c r="I47" s="132"/>
      <c r="J47" s="132"/>
      <c r="K47" s="132"/>
      <c r="L47" s="26"/>
    </row>
    <row r="48" spans="1:17">
      <c r="I48" s="133"/>
      <c r="J48" s="133"/>
      <c r="K48" s="132"/>
      <c r="L48" s="26"/>
    </row>
    <row r="49" spans="9:11">
      <c r="I49" s="133"/>
      <c r="J49" s="133"/>
      <c r="K49" s="134"/>
    </row>
    <row r="50" spans="9:11">
      <c r="I50" s="133"/>
      <c r="J50" s="133"/>
      <c r="K50" s="134"/>
    </row>
    <row r="51" spans="9:11" ht="14.25">
      <c r="I51" s="135"/>
      <c r="J51" s="135"/>
      <c r="K51" s="134"/>
    </row>
    <row r="52" spans="9:11" ht="14.25">
      <c r="I52" s="136"/>
      <c r="J52" s="136"/>
      <c r="K52" s="134"/>
    </row>
    <row r="53" spans="9:11" ht="14.25">
      <c r="I53" s="137"/>
      <c r="J53" s="137"/>
      <c r="K53" s="134"/>
    </row>
    <row r="54" spans="9:11" ht="14.25">
      <c r="I54" s="138"/>
      <c r="J54" s="138"/>
      <c r="K54" s="134"/>
    </row>
    <row r="55" spans="9:11" ht="14.25">
      <c r="I55" s="135"/>
      <c r="J55" s="135"/>
      <c r="K55" s="134"/>
    </row>
    <row r="56" spans="9:11">
      <c r="I56" s="134"/>
      <c r="J56" s="134"/>
      <c r="K56" s="134"/>
    </row>
    <row r="57" spans="9:11">
      <c r="I57" s="134"/>
      <c r="J57" s="134"/>
      <c r="K57" s="134"/>
    </row>
    <row r="58" spans="9:11">
      <c r="I58" s="134"/>
      <c r="J58" s="134"/>
      <c r="K58" s="134"/>
    </row>
  </sheetData>
  <sheetProtection password="DC4F" sheet="1" objects="1" scenarios="1" selectLockedCells="1"/>
  <mergeCells count="56">
    <mergeCell ref="B39:P39"/>
    <mergeCell ref="H37:J37"/>
    <mergeCell ref="H6:J6"/>
    <mergeCell ref="H7:J7"/>
    <mergeCell ref="H8:J8"/>
    <mergeCell ref="H9:J9"/>
    <mergeCell ref="H35:J36"/>
    <mergeCell ref="H30:J30"/>
    <mergeCell ref="H34:J34"/>
    <mergeCell ref="E19:F19"/>
    <mergeCell ref="B27:C27"/>
    <mergeCell ref="B29:C29"/>
    <mergeCell ref="B33:C33"/>
    <mergeCell ref="B30:C30"/>
    <mergeCell ref="B28:C28"/>
    <mergeCell ref="B26:C26"/>
    <mergeCell ref="B45:P45"/>
    <mergeCell ref="B16:C16"/>
    <mergeCell ref="D8:F8"/>
    <mergeCell ref="D16:F16"/>
    <mergeCell ref="H19:M19"/>
    <mergeCell ref="H31:J31"/>
    <mergeCell ref="H32:J32"/>
    <mergeCell ref="H33:J33"/>
    <mergeCell ref="H20:I20"/>
    <mergeCell ref="B36:C36"/>
    <mergeCell ref="B35:C35"/>
    <mergeCell ref="B34:C34"/>
    <mergeCell ref="B32:C32"/>
    <mergeCell ref="B31:C31"/>
    <mergeCell ref="B25:C25"/>
    <mergeCell ref="B10:C10"/>
    <mergeCell ref="D10:F10"/>
    <mergeCell ref="B4:C4"/>
    <mergeCell ref="B5:C5"/>
    <mergeCell ref="B6:C6"/>
    <mergeCell ref="B7:C7"/>
    <mergeCell ref="B9:C9"/>
    <mergeCell ref="B8:C8"/>
    <mergeCell ref="D4:F4"/>
    <mergeCell ref="D5:F5"/>
    <mergeCell ref="D6:F6"/>
    <mergeCell ref="D7:F7"/>
    <mergeCell ref="D9:F9"/>
    <mergeCell ref="S3:T3"/>
    <mergeCell ref="K4:L4"/>
    <mergeCell ref="M4:N4"/>
    <mergeCell ref="H11:J11"/>
    <mergeCell ref="H10:J10"/>
    <mergeCell ref="H5:J5"/>
    <mergeCell ref="O4:P4"/>
    <mergeCell ref="B24:C24"/>
    <mergeCell ref="B23:C23"/>
    <mergeCell ref="B20:C21"/>
    <mergeCell ref="D20:F20"/>
    <mergeCell ref="B13:F13"/>
  </mergeCells>
  <phoneticPr fontId="1"/>
  <conditionalFormatting sqref="I51:J55 J21:M26">
    <cfRule type="cellIs" dxfId="29" priority="36" operator="lessThan">
      <formula>0</formula>
    </cfRule>
    <cfRule type="cellIs" dxfId="28" priority="40" operator="lessThan">
      <formula>0</formula>
    </cfRule>
  </conditionalFormatting>
  <conditionalFormatting sqref="K6:K9">
    <cfRule type="cellIs" dxfId="27" priority="37" operator="lessThan">
      <formula>0</formula>
    </cfRule>
  </conditionalFormatting>
  <conditionalFormatting sqref="K10">
    <cfRule type="cellIs" dxfId="26" priority="34" operator="lessThan">
      <formula>0</formula>
    </cfRule>
  </conditionalFormatting>
  <conditionalFormatting sqref="K11">
    <cfRule type="cellIs" dxfId="25" priority="31" operator="lessThan">
      <formula>0</formula>
    </cfRule>
  </conditionalFormatting>
  <conditionalFormatting sqref="M6 M9">
    <cfRule type="cellIs" dxfId="24" priority="17" operator="lessThan">
      <formula>0</formula>
    </cfRule>
  </conditionalFormatting>
  <conditionalFormatting sqref="M10">
    <cfRule type="cellIs" dxfId="23" priority="16" operator="lessThan">
      <formula>0</formula>
    </cfRule>
  </conditionalFormatting>
  <conditionalFormatting sqref="M11">
    <cfRule type="cellIs" dxfId="22" priority="15" operator="lessThan">
      <formula>0</formula>
    </cfRule>
  </conditionalFormatting>
  <conditionalFormatting sqref="O6 O9">
    <cfRule type="cellIs" dxfId="21" priority="14" operator="lessThan">
      <formula>0</formula>
    </cfRule>
  </conditionalFormatting>
  <conditionalFormatting sqref="O10">
    <cfRule type="cellIs" dxfId="20" priority="13" operator="lessThan">
      <formula>0</formula>
    </cfRule>
  </conditionalFormatting>
  <conditionalFormatting sqref="O11">
    <cfRule type="cellIs" dxfId="19" priority="12" operator="lessThan">
      <formula>0</formula>
    </cfRule>
  </conditionalFormatting>
  <conditionalFormatting sqref="M7">
    <cfRule type="cellIs" dxfId="18" priority="4" operator="lessThan">
      <formula>0</formula>
    </cfRule>
  </conditionalFormatting>
  <conditionalFormatting sqref="O7">
    <cfRule type="cellIs" dxfId="17" priority="3" operator="lessThan">
      <formula>0</formula>
    </cfRule>
  </conditionalFormatting>
  <conditionalFormatting sqref="M8">
    <cfRule type="cellIs" dxfId="16" priority="2" operator="lessThan">
      <formula>0</formula>
    </cfRule>
  </conditionalFormatting>
  <conditionalFormatting sqref="O8">
    <cfRule type="cellIs" dxfId="15" priority="1" operator="lessThan">
      <formula>0</formula>
    </cfRule>
  </conditionalFormatting>
  <pageMargins left="0.31496062992125984" right="0.19685039370078741" top="0.74803149606299213" bottom="0.74803149606299213" header="0.31496062992125984" footer="0.31496062992125984"/>
  <pageSetup paperSize="9" scale="80" fitToHeight="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業種区分!$A$2:$A$14</xm:f>
          </x14:formula1>
          <xm:sqref>D9:F9</xm:sqref>
        </x14:dataValidation>
        <x14:dataValidation type="list" allowBlank="1" showInputMessage="1" showErrorMessage="1">
          <x14:formula1>
            <xm:f>OFFSET(業種区分!$A$1,MATCH($D$9,業種区分!$A$2:$A$16,0),1,1,8)</xm:f>
          </x14:formula1>
          <xm:sqref>D10:F10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AD35"/>
  <sheetViews>
    <sheetView showGridLines="0" zoomScaleNormal="100" workbookViewId="0">
      <selection activeCell="G8" sqref="G8:J12"/>
    </sheetView>
  </sheetViews>
  <sheetFormatPr defaultColWidth="9" defaultRowHeight="18" customHeight="1"/>
  <cols>
    <col min="1" max="1" width="2.625" style="39" customWidth="1"/>
    <col min="2" max="2" width="6.625" style="40" customWidth="1"/>
    <col min="3" max="5" width="5.625" style="39" customWidth="1"/>
    <col min="6" max="6" width="2.625" style="39" customWidth="1"/>
    <col min="7" max="7" width="6.625" style="39" customWidth="1"/>
    <col min="8" max="10" width="5.625" style="39" customWidth="1"/>
    <col min="11" max="11" width="2.625" style="39" customWidth="1"/>
    <col min="12" max="12" width="6.625" style="39" customWidth="1"/>
    <col min="13" max="15" width="5.625" style="39" customWidth="1"/>
    <col min="16" max="16" width="2.625" style="39" customWidth="1"/>
    <col min="17" max="17" width="6.625" style="39" customWidth="1"/>
    <col min="18" max="20" width="5.625" style="39" customWidth="1"/>
    <col min="21" max="21" width="2.625" style="39" customWidth="1"/>
    <col min="22" max="22" width="6.625" style="39" customWidth="1"/>
    <col min="23" max="25" width="5.625" style="39" customWidth="1"/>
    <col min="26" max="26" width="2.625" style="39" customWidth="1"/>
    <col min="27" max="41" width="5.625" style="39" customWidth="1"/>
    <col min="42" max="16384" width="9" style="39"/>
  </cols>
  <sheetData>
    <row r="1" spans="1:30" ht="18" customHeight="1">
      <c r="V1" s="47" t="s">
        <v>64</v>
      </c>
      <c r="W1" s="48"/>
      <c r="X1" s="49"/>
      <c r="Y1" s="345" t="str">
        <f>入力シート!D5</f>
        <v>株式会社○○</v>
      </c>
      <c r="Z1" s="346"/>
      <c r="AA1" s="346"/>
      <c r="AB1" s="346"/>
      <c r="AC1" s="346"/>
      <c r="AD1" s="347"/>
    </row>
    <row r="2" spans="1:30" ht="18" customHeight="1">
      <c r="V2" s="50" t="s">
        <v>65</v>
      </c>
      <c r="W2" s="51"/>
      <c r="X2" s="52"/>
      <c r="Y2" s="348">
        <f>入力シート!D23</f>
        <v>5250128</v>
      </c>
      <c r="Z2" s="349"/>
      <c r="AA2" s="349"/>
      <c r="AB2" s="349"/>
      <c r="AC2" s="349"/>
      <c r="AD2" s="350"/>
    </row>
    <row r="3" spans="1:30" ht="18" customHeight="1">
      <c r="V3" s="53" t="s">
        <v>66</v>
      </c>
      <c r="W3" s="54"/>
      <c r="X3" s="55"/>
      <c r="Y3" s="348">
        <f>入力シート!D26</f>
        <v>36500</v>
      </c>
      <c r="Z3" s="349"/>
      <c r="AA3" s="349"/>
      <c r="AB3" s="349"/>
      <c r="AC3" s="349"/>
      <c r="AD3" s="350"/>
    </row>
    <row r="4" spans="1:30" ht="18" customHeight="1">
      <c r="V4" s="56" t="s">
        <v>67</v>
      </c>
      <c r="W4" s="57"/>
      <c r="X4" s="58"/>
      <c r="Y4" s="351">
        <f>入力シート!D8</f>
        <v>40</v>
      </c>
      <c r="Z4" s="352"/>
      <c r="AA4" s="352"/>
      <c r="AB4" s="352"/>
      <c r="AC4" s="352"/>
      <c r="AD4" s="353"/>
    </row>
    <row r="5" spans="1:30" ht="18" customHeight="1">
      <c r="B5" s="59" t="s">
        <v>68</v>
      </c>
    </row>
    <row r="6" spans="1:30" ht="18" customHeight="1">
      <c r="A6" s="60"/>
      <c r="B6" s="61" t="s">
        <v>69</v>
      </c>
      <c r="C6" s="372"/>
      <c r="D6" s="372"/>
      <c r="E6" s="373"/>
      <c r="G6" s="61" t="s">
        <v>70</v>
      </c>
      <c r="H6" s="372"/>
      <c r="I6" s="372"/>
      <c r="J6" s="373"/>
      <c r="L6" s="61" t="s">
        <v>71</v>
      </c>
      <c r="M6" s="372"/>
      <c r="N6" s="372"/>
      <c r="O6" s="373"/>
      <c r="Q6" s="61" t="s">
        <v>72</v>
      </c>
      <c r="R6" s="372"/>
      <c r="S6" s="372"/>
      <c r="T6" s="373"/>
      <c r="V6" s="61" t="s">
        <v>73</v>
      </c>
      <c r="W6" s="372"/>
      <c r="X6" s="372"/>
      <c r="Y6" s="373"/>
      <c r="AA6" s="354" t="s">
        <v>74</v>
      </c>
      <c r="AB6" s="355"/>
      <c r="AC6" s="355"/>
      <c r="AD6" s="356"/>
    </row>
    <row r="7" spans="1:30" ht="18" customHeight="1">
      <c r="B7" s="62" t="s">
        <v>75</v>
      </c>
      <c r="C7" s="63"/>
      <c r="D7" s="63"/>
      <c r="E7" s="64"/>
      <c r="G7" s="62" t="s">
        <v>75</v>
      </c>
      <c r="H7" s="63"/>
      <c r="I7" s="63"/>
      <c r="J7" s="64"/>
      <c r="L7" s="62" t="s">
        <v>75</v>
      </c>
      <c r="M7" s="63"/>
      <c r="N7" s="63"/>
      <c r="O7" s="64"/>
      <c r="Q7" s="62" t="s">
        <v>75</v>
      </c>
      <c r="R7" s="63"/>
      <c r="S7" s="63"/>
      <c r="T7" s="64"/>
      <c r="V7" s="62" t="s">
        <v>75</v>
      </c>
      <c r="W7" s="63"/>
      <c r="X7" s="63"/>
      <c r="Y7" s="64"/>
      <c r="AA7" s="62" t="s">
        <v>76</v>
      </c>
      <c r="AB7" s="63"/>
      <c r="AC7" s="63"/>
      <c r="AD7" s="64"/>
    </row>
    <row r="8" spans="1:30" ht="18" customHeight="1">
      <c r="B8" s="339"/>
      <c r="C8" s="340"/>
      <c r="D8" s="340"/>
      <c r="E8" s="341"/>
      <c r="G8" s="339"/>
      <c r="H8" s="340"/>
      <c r="I8" s="340"/>
      <c r="J8" s="341"/>
      <c r="L8" s="339"/>
      <c r="M8" s="340"/>
      <c r="N8" s="340"/>
      <c r="O8" s="341"/>
      <c r="Q8" s="339"/>
      <c r="R8" s="340"/>
      <c r="S8" s="340"/>
      <c r="T8" s="341"/>
      <c r="V8" s="339"/>
      <c r="W8" s="340"/>
      <c r="X8" s="340"/>
      <c r="Y8" s="341"/>
      <c r="AA8" s="339"/>
      <c r="AB8" s="340"/>
      <c r="AC8" s="340"/>
      <c r="AD8" s="341"/>
    </row>
    <row r="9" spans="1:30" ht="18" customHeight="1">
      <c r="B9" s="339"/>
      <c r="C9" s="340"/>
      <c r="D9" s="340"/>
      <c r="E9" s="341"/>
      <c r="G9" s="339"/>
      <c r="H9" s="340"/>
      <c r="I9" s="340"/>
      <c r="J9" s="341"/>
      <c r="L9" s="339"/>
      <c r="M9" s="340"/>
      <c r="N9" s="340"/>
      <c r="O9" s="341"/>
      <c r="Q9" s="339"/>
      <c r="R9" s="340"/>
      <c r="S9" s="340"/>
      <c r="T9" s="341"/>
      <c r="V9" s="339"/>
      <c r="W9" s="340"/>
      <c r="X9" s="340"/>
      <c r="Y9" s="341"/>
      <c r="AA9" s="339"/>
      <c r="AB9" s="340"/>
      <c r="AC9" s="340"/>
      <c r="AD9" s="341"/>
    </row>
    <row r="10" spans="1:30" ht="20.25" customHeight="1">
      <c r="B10" s="339"/>
      <c r="C10" s="340"/>
      <c r="D10" s="340"/>
      <c r="E10" s="341"/>
      <c r="F10" s="39" t="s">
        <v>77</v>
      </c>
      <c r="G10" s="339"/>
      <c r="H10" s="340"/>
      <c r="I10" s="340"/>
      <c r="J10" s="341"/>
      <c r="K10" s="39" t="s">
        <v>77</v>
      </c>
      <c r="L10" s="339"/>
      <c r="M10" s="340"/>
      <c r="N10" s="340"/>
      <c r="O10" s="341"/>
      <c r="P10" s="39" t="s">
        <v>77</v>
      </c>
      <c r="Q10" s="339"/>
      <c r="R10" s="340"/>
      <c r="S10" s="340"/>
      <c r="T10" s="341"/>
      <c r="U10" s="39" t="s">
        <v>77</v>
      </c>
      <c r="V10" s="339"/>
      <c r="W10" s="340"/>
      <c r="X10" s="340"/>
      <c r="Y10" s="341"/>
      <c r="Z10" s="39" t="s">
        <v>77</v>
      </c>
      <c r="AA10" s="339"/>
      <c r="AB10" s="340"/>
      <c r="AC10" s="340"/>
      <c r="AD10" s="341"/>
    </row>
    <row r="11" spans="1:30" ht="20.25" customHeight="1">
      <c r="B11" s="339"/>
      <c r="C11" s="340"/>
      <c r="D11" s="340"/>
      <c r="E11" s="341"/>
      <c r="G11" s="339"/>
      <c r="H11" s="340"/>
      <c r="I11" s="340"/>
      <c r="J11" s="341"/>
      <c r="L11" s="339"/>
      <c r="M11" s="340"/>
      <c r="N11" s="340"/>
      <c r="O11" s="341"/>
      <c r="Q11" s="339"/>
      <c r="R11" s="340"/>
      <c r="S11" s="340"/>
      <c r="T11" s="341"/>
      <c r="V11" s="339"/>
      <c r="W11" s="340"/>
      <c r="X11" s="340"/>
      <c r="Y11" s="341"/>
      <c r="AA11" s="339"/>
      <c r="AB11" s="340"/>
      <c r="AC11" s="340"/>
      <c r="AD11" s="341"/>
    </row>
    <row r="12" spans="1:30" ht="20.25" customHeight="1">
      <c r="B12" s="342"/>
      <c r="C12" s="343"/>
      <c r="D12" s="343"/>
      <c r="E12" s="344"/>
      <c r="G12" s="342"/>
      <c r="H12" s="343"/>
      <c r="I12" s="343"/>
      <c r="J12" s="344"/>
      <c r="L12" s="342"/>
      <c r="M12" s="343"/>
      <c r="N12" s="343"/>
      <c r="O12" s="344"/>
      <c r="Q12" s="342"/>
      <c r="R12" s="343"/>
      <c r="S12" s="343"/>
      <c r="T12" s="344"/>
      <c r="V12" s="342"/>
      <c r="W12" s="343"/>
      <c r="X12" s="343"/>
      <c r="Y12" s="344"/>
      <c r="AA12" s="342"/>
      <c r="AB12" s="343"/>
      <c r="AC12" s="343"/>
      <c r="AD12" s="344"/>
    </row>
    <row r="13" spans="1:30" ht="20.25" customHeight="1">
      <c r="B13" s="62" t="s">
        <v>78</v>
      </c>
      <c r="C13" s="63"/>
      <c r="D13" s="63"/>
      <c r="E13" s="64"/>
      <c r="G13" s="62" t="s">
        <v>78</v>
      </c>
      <c r="H13" s="63"/>
      <c r="I13" s="63"/>
      <c r="J13" s="64"/>
      <c r="L13" s="62" t="s">
        <v>78</v>
      </c>
      <c r="M13" s="63"/>
      <c r="N13" s="63"/>
      <c r="O13" s="64"/>
      <c r="Q13" s="62" t="s">
        <v>78</v>
      </c>
      <c r="R13" s="63"/>
      <c r="S13" s="63"/>
      <c r="T13" s="64"/>
      <c r="V13" s="62" t="s">
        <v>78</v>
      </c>
      <c r="W13" s="63"/>
      <c r="X13" s="63"/>
      <c r="Y13" s="64"/>
      <c r="AA13" s="68" t="s">
        <v>79</v>
      </c>
      <c r="AB13" s="63"/>
      <c r="AC13" s="63"/>
      <c r="AD13" s="64"/>
    </row>
    <row r="14" spans="1:30" ht="20.25" customHeight="1">
      <c r="B14" s="339"/>
      <c r="C14" s="340"/>
      <c r="D14" s="340"/>
      <c r="E14" s="341"/>
      <c r="G14" s="339"/>
      <c r="H14" s="340"/>
      <c r="I14" s="340"/>
      <c r="J14" s="341"/>
      <c r="L14" s="339"/>
      <c r="M14" s="340"/>
      <c r="N14" s="340"/>
      <c r="O14" s="341"/>
      <c r="Q14" s="339"/>
      <c r="R14" s="340"/>
      <c r="S14" s="340"/>
      <c r="T14" s="341"/>
      <c r="V14" s="339"/>
      <c r="W14" s="340"/>
      <c r="X14" s="340"/>
      <c r="Y14" s="341"/>
      <c r="AA14" s="339"/>
      <c r="AB14" s="340"/>
      <c r="AC14" s="340"/>
      <c r="AD14" s="341"/>
    </row>
    <row r="15" spans="1:30" ht="20.25" customHeight="1">
      <c r="B15" s="339"/>
      <c r="C15" s="340"/>
      <c r="D15" s="340"/>
      <c r="E15" s="341"/>
      <c r="G15" s="339"/>
      <c r="H15" s="340"/>
      <c r="I15" s="340"/>
      <c r="J15" s="341"/>
      <c r="L15" s="339"/>
      <c r="M15" s="340"/>
      <c r="N15" s="340"/>
      <c r="O15" s="341"/>
      <c r="Q15" s="339"/>
      <c r="R15" s="340"/>
      <c r="S15" s="340"/>
      <c r="T15" s="341"/>
      <c r="V15" s="339"/>
      <c r="W15" s="340"/>
      <c r="X15" s="340"/>
      <c r="Y15" s="341"/>
      <c r="AA15" s="339"/>
      <c r="AB15" s="340"/>
      <c r="AC15" s="340"/>
      <c r="AD15" s="341"/>
    </row>
    <row r="16" spans="1:30" ht="20.25" customHeight="1">
      <c r="B16" s="339"/>
      <c r="C16" s="340"/>
      <c r="D16" s="340"/>
      <c r="E16" s="341"/>
      <c r="G16" s="339"/>
      <c r="H16" s="340"/>
      <c r="I16" s="340"/>
      <c r="J16" s="341"/>
      <c r="L16" s="339"/>
      <c r="M16" s="340"/>
      <c r="N16" s="340"/>
      <c r="O16" s="341"/>
      <c r="Q16" s="339"/>
      <c r="R16" s="340"/>
      <c r="S16" s="340"/>
      <c r="T16" s="341"/>
      <c r="V16" s="339"/>
      <c r="W16" s="340"/>
      <c r="X16" s="340"/>
      <c r="Y16" s="341"/>
      <c r="AA16" s="339"/>
      <c r="AB16" s="340"/>
      <c r="AC16" s="340"/>
      <c r="AD16" s="341"/>
    </row>
    <row r="17" spans="1:30" ht="20.25" customHeight="1">
      <c r="B17" s="339"/>
      <c r="C17" s="340"/>
      <c r="D17" s="340"/>
      <c r="E17" s="341"/>
      <c r="G17" s="339"/>
      <c r="H17" s="340"/>
      <c r="I17" s="340"/>
      <c r="J17" s="341"/>
      <c r="L17" s="339"/>
      <c r="M17" s="340"/>
      <c r="N17" s="340"/>
      <c r="O17" s="341"/>
      <c r="Q17" s="339"/>
      <c r="R17" s="340"/>
      <c r="S17" s="340"/>
      <c r="T17" s="341"/>
      <c r="V17" s="339"/>
      <c r="W17" s="340"/>
      <c r="X17" s="340"/>
      <c r="Y17" s="341"/>
      <c r="AA17" s="339"/>
      <c r="AB17" s="340"/>
      <c r="AC17" s="340"/>
      <c r="AD17" s="341"/>
    </row>
    <row r="18" spans="1:30" ht="20.25" customHeight="1">
      <c r="B18" s="342"/>
      <c r="C18" s="343"/>
      <c r="D18" s="343"/>
      <c r="E18" s="344"/>
      <c r="G18" s="342"/>
      <c r="H18" s="343"/>
      <c r="I18" s="343"/>
      <c r="J18" s="344"/>
      <c r="L18" s="342"/>
      <c r="M18" s="343"/>
      <c r="N18" s="343"/>
      <c r="O18" s="344"/>
      <c r="Q18" s="342"/>
      <c r="R18" s="343"/>
      <c r="S18" s="343"/>
      <c r="T18" s="344"/>
      <c r="V18" s="342"/>
      <c r="W18" s="343"/>
      <c r="X18" s="343"/>
      <c r="Y18" s="344"/>
      <c r="AA18" s="342"/>
      <c r="AB18" s="343"/>
      <c r="AC18" s="343"/>
      <c r="AD18" s="344"/>
    </row>
    <row r="20" spans="1:30" ht="18" customHeight="1" thickBot="1">
      <c r="B20" s="59" t="s">
        <v>80</v>
      </c>
    </row>
    <row r="21" spans="1:30" ht="18" customHeight="1">
      <c r="B21" s="354" t="s">
        <v>81</v>
      </c>
      <c r="C21" s="355"/>
      <c r="D21" s="355"/>
      <c r="E21" s="356"/>
      <c r="L21" s="363" t="s">
        <v>82</v>
      </c>
      <c r="M21" s="364"/>
      <c r="N21" s="364"/>
      <c r="O21" s="365"/>
      <c r="V21" s="354" t="s">
        <v>83</v>
      </c>
      <c r="W21" s="355"/>
      <c r="X21" s="355"/>
      <c r="Y21" s="356"/>
    </row>
    <row r="22" spans="1:30" ht="18" customHeight="1">
      <c r="B22" s="62" t="s">
        <v>84</v>
      </c>
      <c r="C22" s="63"/>
      <c r="D22" s="63"/>
      <c r="E22" s="64"/>
      <c r="L22" s="366"/>
      <c r="M22" s="367"/>
      <c r="N22" s="367"/>
      <c r="O22" s="368"/>
      <c r="V22" s="62" t="s">
        <v>85</v>
      </c>
      <c r="W22" s="63"/>
      <c r="X22" s="63"/>
      <c r="Y22" s="64"/>
    </row>
    <row r="23" spans="1:30" ht="18" customHeight="1">
      <c r="B23" s="357"/>
      <c r="C23" s="358"/>
      <c r="D23" s="358"/>
      <c r="E23" s="359"/>
      <c r="L23" s="366"/>
      <c r="M23" s="367"/>
      <c r="N23" s="367"/>
      <c r="O23" s="368"/>
      <c r="V23" s="65" t="s">
        <v>86</v>
      </c>
      <c r="W23" s="66"/>
      <c r="X23" s="66"/>
      <c r="Y23" s="67"/>
    </row>
    <row r="24" spans="1:30" ht="18" customHeight="1" thickBot="1">
      <c r="B24" s="357"/>
      <c r="C24" s="358"/>
      <c r="D24" s="358"/>
      <c r="E24" s="359"/>
      <c r="G24" s="354" t="s">
        <v>87</v>
      </c>
      <c r="H24" s="355"/>
      <c r="I24" s="355"/>
      <c r="J24" s="356"/>
      <c r="L24" s="369"/>
      <c r="M24" s="370"/>
      <c r="N24" s="370"/>
      <c r="O24" s="371"/>
      <c r="Q24" s="354" t="s">
        <v>88</v>
      </c>
      <c r="R24" s="355"/>
      <c r="S24" s="355"/>
      <c r="T24" s="356"/>
      <c r="V24" s="357"/>
      <c r="W24" s="358"/>
      <c r="X24" s="358"/>
      <c r="Y24" s="359"/>
    </row>
    <row r="25" spans="1:30" ht="18" customHeight="1">
      <c r="A25" s="60"/>
      <c r="B25" s="357"/>
      <c r="C25" s="358"/>
      <c r="D25" s="358"/>
      <c r="E25" s="359"/>
      <c r="G25" s="62" t="s">
        <v>84</v>
      </c>
      <c r="H25" s="63"/>
      <c r="I25" s="63"/>
      <c r="J25" s="64"/>
      <c r="Q25" s="62" t="s">
        <v>85</v>
      </c>
      <c r="R25" s="63"/>
      <c r="S25" s="63"/>
      <c r="T25" s="64"/>
      <c r="V25" s="357"/>
      <c r="W25" s="358"/>
      <c r="X25" s="358"/>
      <c r="Y25" s="359"/>
    </row>
    <row r="26" spans="1:30" ht="18" customHeight="1">
      <c r="B26" s="360"/>
      <c r="C26" s="361"/>
      <c r="D26" s="361"/>
      <c r="E26" s="362"/>
      <c r="G26" s="357"/>
      <c r="H26" s="358"/>
      <c r="I26" s="358"/>
      <c r="J26" s="359"/>
      <c r="Q26" s="65" t="s">
        <v>86</v>
      </c>
      <c r="R26" s="66"/>
      <c r="S26" s="66"/>
      <c r="T26" s="67"/>
      <c r="V26" s="357"/>
      <c r="W26" s="358"/>
      <c r="X26" s="358"/>
      <c r="Y26" s="359"/>
    </row>
    <row r="27" spans="1:30" ht="18" customHeight="1">
      <c r="B27" s="62" t="s">
        <v>89</v>
      </c>
      <c r="C27" s="63"/>
      <c r="D27" s="63"/>
      <c r="E27" s="64"/>
      <c r="G27" s="357"/>
      <c r="H27" s="358"/>
      <c r="I27" s="358"/>
      <c r="J27" s="359"/>
      <c r="Q27" s="357"/>
      <c r="R27" s="358"/>
      <c r="S27" s="358"/>
      <c r="T27" s="359"/>
      <c r="V27" s="360"/>
      <c r="W27" s="361"/>
      <c r="X27" s="361"/>
      <c r="Y27" s="362"/>
    </row>
    <row r="28" spans="1:30" ht="18" customHeight="1">
      <c r="B28" s="357"/>
      <c r="C28" s="358"/>
      <c r="D28" s="358"/>
      <c r="E28" s="359"/>
      <c r="G28" s="357"/>
      <c r="H28" s="358"/>
      <c r="I28" s="358"/>
      <c r="J28" s="359"/>
      <c r="Q28" s="357"/>
      <c r="R28" s="358"/>
      <c r="S28" s="358"/>
      <c r="T28" s="359"/>
      <c r="V28" s="62" t="s">
        <v>90</v>
      </c>
      <c r="W28" s="63"/>
      <c r="X28" s="63"/>
      <c r="Y28" s="64"/>
    </row>
    <row r="29" spans="1:30" ht="18" customHeight="1">
      <c r="B29" s="357"/>
      <c r="C29" s="358"/>
      <c r="D29" s="358"/>
      <c r="E29" s="359"/>
      <c r="G29" s="360"/>
      <c r="H29" s="361"/>
      <c r="I29" s="361"/>
      <c r="J29" s="362"/>
      <c r="Q29" s="357"/>
      <c r="R29" s="358"/>
      <c r="S29" s="358"/>
      <c r="T29" s="359"/>
      <c r="V29" s="357"/>
      <c r="W29" s="358"/>
      <c r="X29" s="358"/>
      <c r="Y29" s="359"/>
    </row>
    <row r="30" spans="1:30" ht="18" customHeight="1">
      <c r="B30" s="357"/>
      <c r="C30" s="358"/>
      <c r="D30" s="358"/>
      <c r="E30" s="359"/>
      <c r="G30" s="62" t="s">
        <v>89</v>
      </c>
      <c r="H30" s="63"/>
      <c r="I30" s="63"/>
      <c r="J30" s="64"/>
      <c r="Q30" s="360"/>
      <c r="R30" s="361"/>
      <c r="S30" s="361"/>
      <c r="T30" s="362"/>
      <c r="V30" s="357"/>
      <c r="W30" s="358"/>
      <c r="X30" s="358"/>
      <c r="Y30" s="359"/>
    </row>
    <row r="31" spans="1:30" ht="18" customHeight="1">
      <c r="B31" s="360"/>
      <c r="C31" s="361"/>
      <c r="D31" s="361"/>
      <c r="E31" s="362"/>
      <c r="G31" s="357"/>
      <c r="H31" s="358"/>
      <c r="I31" s="358"/>
      <c r="J31" s="359"/>
      <c r="Q31" s="62" t="s">
        <v>90</v>
      </c>
      <c r="R31" s="63"/>
      <c r="S31" s="63"/>
      <c r="T31" s="64"/>
      <c r="V31" s="357"/>
      <c r="W31" s="358"/>
      <c r="X31" s="358"/>
      <c r="Y31" s="359"/>
    </row>
    <row r="32" spans="1:30" ht="18" customHeight="1">
      <c r="G32" s="357"/>
      <c r="H32" s="358"/>
      <c r="I32" s="358"/>
      <c r="J32" s="359"/>
      <c r="Q32" s="357"/>
      <c r="R32" s="358"/>
      <c r="S32" s="358"/>
      <c r="T32" s="359"/>
      <c r="V32" s="360"/>
      <c r="W32" s="361"/>
      <c r="X32" s="361"/>
      <c r="Y32" s="362"/>
    </row>
    <row r="33" spans="7:20" ht="18" customHeight="1">
      <c r="G33" s="357"/>
      <c r="H33" s="358"/>
      <c r="I33" s="358"/>
      <c r="J33" s="359"/>
      <c r="Q33" s="357"/>
      <c r="R33" s="358"/>
      <c r="S33" s="358"/>
      <c r="T33" s="359"/>
    </row>
    <row r="34" spans="7:20" ht="18" customHeight="1">
      <c r="G34" s="360"/>
      <c r="H34" s="361"/>
      <c r="I34" s="361"/>
      <c r="J34" s="362"/>
      <c r="Q34" s="357"/>
      <c r="R34" s="358"/>
      <c r="S34" s="358"/>
      <c r="T34" s="359"/>
    </row>
    <row r="35" spans="7:20" ht="18" customHeight="1">
      <c r="Q35" s="360"/>
      <c r="R35" s="361"/>
      <c r="S35" s="361"/>
      <c r="T35" s="362"/>
    </row>
  </sheetData>
  <sheetProtection password="DC4F" sheet="1" objects="1" scenarios="1" formatCells="0" formatColumns="0" formatRows="0"/>
  <protectedRanges>
    <protectedRange sqref="B8 C6 G8 H6 L8 M6 Q8 R6 V8 W6 AA8 B14 G14 L14 Q14 V14 AA14 B23 B28 G26 G31 Q27 Q32 V24 V29" name="範囲1"/>
  </protectedRanges>
  <mergeCells count="35">
    <mergeCell ref="C6:E6"/>
    <mergeCell ref="H6:J6"/>
    <mergeCell ref="M6:O6"/>
    <mergeCell ref="R6:T6"/>
    <mergeCell ref="W6:Y6"/>
    <mergeCell ref="B14:E18"/>
    <mergeCell ref="B8:E12"/>
    <mergeCell ref="V24:Y27"/>
    <mergeCell ref="V29:Y32"/>
    <mergeCell ref="Q32:T35"/>
    <mergeCell ref="Q27:T30"/>
    <mergeCell ref="G31:J34"/>
    <mergeCell ref="G26:J29"/>
    <mergeCell ref="B28:E31"/>
    <mergeCell ref="B23:E26"/>
    <mergeCell ref="B21:E21"/>
    <mergeCell ref="L21:O24"/>
    <mergeCell ref="V21:Y21"/>
    <mergeCell ref="G24:J24"/>
    <mergeCell ref="Q24:T24"/>
    <mergeCell ref="L14:O18"/>
    <mergeCell ref="Y1:AD1"/>
    <mergeCell ref="Y2:AD2"/>
    <mergeCell ref="Y3:AD3"/>
    <mergeCell ref="Y4:AD4"/>
    <mergeCell ref="AA6:AD6"/>
    <mergeCell ref="L8:O12"/>
    <mergeCell ref="G14:J18"/>
    <mergeCell ref="G8:J12"/>
    <mergeCell ref="AA14:AD18"/>
    <mergeCell ref="AA8:AD12"/>
    <mergeCell ref="V14:Y18"/>
    <mergeCell ref="V8:Y12"/>
    <mergeCell ref="Q14:T18"/>
    <mergeCell ref="Q8:T12"/>
  </mergeCells>
  <phoneticPr fontId="18"/>
  <pageMargins left="0.7" right="0.7" top="0.75" bottom="0.75" header="0.3" footer="0.3"/>
  <pageSetup paperSize="9" scale="8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AF39"/>
  <sheetViews>
    <sheetView showGridLines="0" topLeftCell="E4" zoomScaleNormal="100" workbookViewId="0">
      <selection activeCell="F24" sqref="F24:P26"/>
    </sheetView>
  </sheetViews>
  <sheetFormatPr defaultColWidth="5.625" defaultRowHeight="18" customHeight="1"/>
  <cols>
    <col min="1" max="1" width="3.625" style="39" customWidth="1"/>
    <col min="2" max="2" width="5.625" style="40"/>
    <col min="3" max="4" width="5.625" style="39"/>
    <col min="5" max="5" width="14.625" style="39" customWidth="1"/>
    <col min="6" max="16" width="5.625" style="39"/>
    <col min="17" max="17" width="3.625" style="39" customWidth="1"/>
    <col min="18" max="20" width="5.625" style="39"/>
    <col min="21" max="21" width="11.75" style="39" customWidth="1"/>
    <col min="22" max="16384" width="5.625" style="39"/>
  </cols>
  <sheetData>
    <row r="1" spans="1:32" ht="18" customHeight="1">
      <c r="W1" s="47" t="s">
        <v>64</v>
      </c>
      <c r="X1" s="69"/>
      <c r="Y1" s="48"/>
      <c r="Z1" s="49"/>
      <c r="AA1" s="345" t="str">
        <f>入力シート!D5</f>
        <v>株式会社○○</v>
      </c>
      <c r="AB1" s="346"/>
      <c r="AC1" s="346"/>
      <c r="AD1" s="346"/>
      <c r="AE1" s="346"/>
      <c r="AF1" s="347"/>
    </row>
    <row r="2" spans="1:32" ht="18" customHeight="1">
      <c r="W2" s="50" t="s">
        <v>65</v>
      </c>
      <c r="X2" s="70"/>
      <c r="Y2" s="51"/>
      <c r="Z2" s="52"/>
      <c r="AA2" s="348">
        <f>入力シート!D23</f>
        <v>5250128</v>
      </c>
      <c r="AB2" s="349"/>
      <c r="AC2" s="349"/>
      <c r="AD2" s="349"/>
      <c r="AE2" s="349"/>
      <c r="AF2" s="350"/>
    </row>
    <row r="3" spans="1:32" ht="18" customHeight="1">
      <c r="W3" s="53" t="s">
        <v>66</v>
      </c>
      <c r="X3" s="71"/>
      <c r="Y3" s="54"/>
      <c r="Z3" s="55"/>
      <c r="AA3" s="348">
        <f>入力シート!D26</f>
        <v>36500</v>
      </c>
      <c r="AB3" s="349"/>
      <c r="AC3" s="349"/>
      <c r="AD3" s="349"/>
      <c r="AE3" s="349"/>
      <c r="AF3" s="350"/>
    </row>
    <row r="4" spans="1:32" ht="18" customHeight="1">
      <c r="W4" s="56" t="s">
        <v>67</v>
      </c>
      <c r="X4" s="72"/>
      <c r="Y4" s="57"/>
      <c r="Z4" s="58"/>
      <c r="AA4" s="351">
        <f>入力シート!D8</f>
        <v>40</v>
      </c>
      <c r="AB4" s="352"/>
      <c r="AC4" s="352"/>
      <c r="AD4" s="352"/>
      <c r="AE4" s="352"/>
      <c r="AF4" s="353"/>
    </row>
    <row r="5" spans="1:32" ht="18" customHeight="1" thickBot="1">
      <c r="B5" s="73"/>
      <c r="C5" s="66"/>
      <c r="D5" s="66"/>
      <c r="E5" s="66"/>
      <c r="F5" s="66"/>
      <c r="G5" s="66"/>
      <c r="H5" s="66"/>
      <c r="I5" s="66"/>
      <c r="J5" s="66"/>
      <c r="K5" s="66"/>
      <c r="L5" s="66"/>
      <c r="M5" s="66"/>
      <c r="N5" s="66"/>
      <c r="O5" s="66"/>
      <c r="P5" s="66"/>
    </row>
    <row r="6" spans="1:32" ht="18" customHeight="1">
      <c r="A6" s="60"/>
      <c r="B6" s="374" t="s">
        <v>91</v>
      </c>
      <c r="C6" s="74" t="s">
        <v>92</v>
      </c>
      <c r="D6" s="75"/>
      <c r="E6" s="76"/>
      <c r="F6" s="393"/>
      <c r="G6" s="394"/>
      <c r="H6" s="394"/>
      <c r="I6" s="394"/>
      <c r="J6" s="394"/>
      <c r="K6" s="394"/>
      <c r="L6" s="394"/>
      <c r="M6" s="394"/>
      <c r="N6" s="394"/>
      <c r="O6" s="394"/>
      <c r="P6" s="395"/>
      <c r="R6" s="377" t="s">
        <v>93</v>
      </c>
      <c r="S6" s="74" t="s">
        <v>132</v>
      </c>
      <c r="T6" s="75"/>
      <c r="U6" s="76"/>
      <c r="V6" s="393"/>
      <c r="W6" s="394"/>
      <c r="X6" s="394"/>
      <c r="Y6" s="394"/>
      <c r="Z6" s="394"/>
      <c r="AA6" s="394"/>
      <c r="AB6" s="394"/>
      <c r="AC6" s="394"/>
      <c r="AD6" s="394"/>
      <c r="AE6" s="394"/>
      <c r="AF6" s="395"/>
    </row>
    <row r="7" spans="1:32" ht="18" customHeight="1">
      <c r="B7" s="375"/>
      <c r="C7" s="77" t="s">
        <v>94</v>
      </c>
      <c r="D7" s="78"/>
      <c r="E7" s="79"/>
      <c r="F7" s="386"/>
      <c r="G7" s="340"/>
      <c r="H7" s="340"/>
      <c r="I7" s="340"/>
      <c r="J7" s="340"/>
      <c r="K7" s="340"/>
      <c r="L7" s="340"/>
      <c r="M7" s="340"/>
      <c r="N7" s="340"/>
      <c r="O7" s="340"/>
      <c r="P7" s="387"/>
      <c r="R7" s="375"/>
      <c r="S7" s="77" t="s">
        <v>95</v>
      </c>
      <c r="T7" s="78"/>
      <c r="U7" s="79"/>
      <c r="V7" s="386"/>
      <c r="W7" s="340"/>
      <c r="X7" s="340"/>
      <c r="Y7" s="340"/>
      <c r="Z7" s="340"/>
      <c r="AA7" s="340"/>
      <c r="AB7" s="340"/>
      <c r="AC7" s="340"/>
      <c r="AD7" s="340"/>
      <c r="AE7" s="340"/>
      <c r="AF7" s="387"/>
    </row>
    <row r="8" spans="1:32" ht="18" customHeight="1">
      <c r="B8" s="376"/>
      <c r="C8" s="77"/>
      <c r="D8" s="78"/>
      <c r="E8" s="79"/>
      <c r="F8" s="386"/>
      <c r="G8" s="340"/>
      <c r="H8" s="340"/>
      <c r="I8" s="340"/>
      <c r="J8" s="340"/>
      <c r="K8" s="340"/>
      <c r="L8" s="340"/>
      <c r="M8" s="340"/>
      <c r="N8" s="340"/>
      <c r="O8" s="340"/>
      <c r="P8" s="387"/>
      <c r="R8" s="378"/>
      <c r="S8" s="77"/>
      <c r="T8" s="78"/>
      <c r="U8" s="79"/>
      <c r="V8" s="388"/>
      <c r="W8" s="343"/>
      <c r="X8" s="343"/>
      <c r="Y8" s="343"/>
      <c r="Z8" s="343"/>
      <c r="AA8" s="343"/>
      <c r="AB8" s="343"/>
      <c r="AC8" s="343"/>
      <c r="AD8" s="343"/>
      <c r="AE8" s="343"/>
      <c r="AF8" s="389"/>
    </row>
    <row r="9" spans="1:32" ht="18" customHeight="1">
      <c r="B9" s="376"/>
      <c r="C9" s="77"/>
      <c r="D9" s="78"/>
      <c r="E9" s="79"/>
      <c r="F9" s="386"/>
      <c r="G9" s="340"/>
      <c r="H9" s="340"/>
      <c r="I9" s="340"/>
      <c r="J9" s="340"/>
      <c r="K9" s="340"/>
      <c r="L9" s="340"/>
      <c r="M9" s="340"/>
      <c r="N9" s="340"/>
      <c r="O9" s="340"/>
      <c r="P9" s="387"/>
      <c r="R9" s="378"/>
      <c r="S9" s="80" t="s">
        <v>96</v>
      </c>
      <c r="T9" s="81"/>
      <c r="U9" s="82"/>
      <c r="V9" s="383"/>
      <c r="W9" s="384"/>
      <c r="X9" s="384"/>
      <c r="Y9" s="384"/>
      <c r="Z9" s="384"/>
      <c r="AA9" s="384"/>
      <c r="AB9" s="384"/>
      <c r="AC9" s="384"/>
      <c r="AD9" s="384"/>
      <c r="AE9" s="384"/>
      <c r="AF9" s="385"/>
    </row>
    <row r="10" spans="1:32" ht="18" customHeight="1">
      <c r="B10" s="376"/>
      <c r="C10" s="77"/>
      <c r="D10" s="78"/>
      <c r="E10" s="79"/>
      <c r="F10" s="386"/>
      <c r="G10" s="340"/>
      <c r="H10" s="340"/>
      <c r="I10" s="340"/>
      <c r="J10" s="340"/>
      <c r="K10" s="340"/>
      <c r="L10" s="340"/>
      <c r="M10" s="340"/>
      <c r="N10" s="340"/>
      <c r="O10" s="340"/>
      <c r="P10" s="387"/>
      <c r="R10" s="378"/>
      <c r="S10" s="77" t="s">
        <v>133</v>
      </c>
      <c r="T10" s="78"/>
      <c r="U10" s="79"/>
      <c r="V10" s="386"/>
      <c r="W10" s="340"/>
      <c r="X10" s="340"/>
      <c r="Y10" s="340"/>
      <c r="Z10" s="340"/>
      <c r="AA10" s="340"/>
      <c r="AB10" s="340"/>
      <c r="AC10" s="340"/>
      <c r="AD10" s="340"/>
      <c r="AE10" s="340"/>
      <c r="AF10" s="387"/>
    </row>
    <row r="11" spans="1:32" ht="18" customHeight="1">
      <c r="B11" s="376"/>
      <c r="C11" s="83"/>
      <c r="D11" s="84"/>
      <c r="E11" s="85"/>
      <c r="F11" s="388"/>
      <c r="G11" s="343"/>
      <c r="H11" s="343"/>
      <c r="I11" s="343"/>
      <c r="J11" s="343"/>
      <c r="K11" s="343"/>
      <c r="L11" s="343"/>
      <c r="M11" s="343"/>
      <c r="N11" s="343"/>
      <c r="O11" s="343"/>
      <c r="P11" s="389"/>
      <c r="R11" s="378"/>
      <c r="S11" s="83" t="s">
        <v>134</v>
      </c>
      <c r="T11" s="84"/>
      <c r="U11" s="85"/>
      <c r="V11" s="388"/>
      <c r="W11" s="343"/>
      <c r="X11" s="343"/>
      <c r="Y11" s="343"/>
      <c r="Z11" s="343"/>
      <c r="AA11" s="343"/>
      <c r="AB11" s="343"/>
      <c r="AC11" s="343"/>
      <c r="AD11" s="343"/>
      <c r="AE11" s="343"/>
      <c r="AF11" s="389"/>
    </row>
    <row r="12" spans="1:32" ht="18" customHeight="1">
      <c r="B12" s="376"/>
      <c r="C12" s="77" t="s">
        <v>97</v>
      </c>
      <c r="D12" s="78"/>
      <c r="E12" s="79"/>
      <c r="F12" s="383"/>
      <c r="G12" s="384"/>
      <c r="H12" s="384"/>
      <c r="I12" s="384"/>
      <c r="J12" s="384"/>
      <c r="K12" s="384"/>
      <c r="L12" s="384"/>
      <c r="M12" s="384"/>
      <c r="N12" s="384"/>
      <c r="O12" s="384"/>
      <c r="P12" s="385"/>
      <c r="R12" s="378"/>
      <c r="S12" s="77" t="s">
        <v>98</v>
      </c>
      <c r="T12" s="78"/>
      <c r="U12" s="79"/>
      <c r="V12" s="383"/>
      <c r="W12" s="384"/>
      <c r="X12" s="384"/>
      <c r="Y12" s="384"/>
      <c r="Z12" s="384"/>
      <c r="AA12" s="384"/>
      <c r="AB12" s="384"/>
      <c r="AC12" s="384"/>
      <c r="AD12" s="384"/>
      <c r="AE12" s="384"/>
      <c r="AF12" s="385"/>
    </row>
    <row r="13" spans="1:32" ht="18" customHeight="1">
      <c r="B13" s="376"/>
      <c r="C13" s="77" t="s">
        <v>99</v>
      </c>
      <c r="D13" s="78"/>
      <c r="E13" s="79"/>
      <c r="F13" s="386"/>
      <c r="G13" s="340"/>
      <c r="H13" s="340"/>
      <c r="I13" s="340"/>
      <c r="J13" s="340"/>
      <c r="K13" s="340"/>
      <c r="L13" s="340"/>
      <c r="M13" s="340"/>
      <c r="N13" s="340"/>
      <c r="O13" s="340"/>
      <c r="P13" s="387"/>
      <c r="R13" s="378"/>
      <c r="S13" s="77" t="s">
        <v>100</v>
      </c>
      <c r="T13" s="78"/>
      <c r="U13" s="79"/>
      <c r="V13" s="386"/>
      <c r="W13" s="340"/>
      <c r="X13" s="340"/>
      <c r="Y13" s="340"/>
      <c r="Z13" s="340"/>
      <c r="AA13" s="340"/>
      <c r="AB13" s="340"/>
      <c r="AC13" s="340"/>
      <c r="AD13" s="340"/>
      <c r="AE13" s="340"/>
      <c r="AF13" s="387"/>
    </row>
    <row r="14" spans="1:32" ht="18" customHeight="1">
      <c r="B14" s="376"/>
      <c r="C14" s="83"/>
      <c r="D14" s="84"/>
      <c r="E14" s="85"/>
      <c r="F14" s="388"/>
      <c r="G14" s="343"/>
      <c r="H14" s="343"/>
      <c r="I14" s="343"/>
      <c r="J14" s="343"/>
      <c r="K14" s="343"/>
      <c r="L14" s="343"/>
      <c r="M14" s="343"/>
      <c r="N14" s="343"/>
      <c r="O14" s="343"/>
      <c r="P14" s="389"/>
      <c r="R14" s="378"/>
      <c r="S14" s="83"/>
      <c r="T14" s="84"/>
      <c r="U14" s="85"/>
      <c r="V14" s="388"/>
      <c r="W14" s="343"/>
      <c r="X14" s="343"/>
      <c r="Y14" s="343"/>
      <c r="Z14" s="343"/>
      <c r="AA14" s="343"/>
      <c r="AB14" s="343"/>
      <c r="AC14" s="343"/>
      <c r="AD14" s="343"/>
      <c r="AE14" s="343"/>
      <c r="AF14" s="389"/>
    </row>
    <row r="15" spans="1:32" ht="18" customHeight="1">
      <c r="B15" s="376"/>
      <c r="C15" s="77" t="s">
        <v>101</v>
      </c>
      <c r="D15" s="78"/>
      <c r="E15" s="79"/>
      <c r="F15" s="383"/>
      <c r="G15" s="384"/>
      <c r="H15" s="384"/>
      <c r="I15" s="384"/>
      <c r="J15" s="384"/>
      <c r="K15" s="384"/>
      <c r="L15" s="384"/>
      <c r="M15" s="384"/>
      <c r="N15" s="384"/>
      <c r="O15" s="384"/>
      <c r="P15" s="385"/>
      <c r="R15" s="378"/>
      <c r="S15" s="77" t="s">
        <v>102</v>
      </c>
      <c r="T15" s="78"/>
      <c r="U15" s="79"/>
      <c r="V15" s="383"/>
      <c r="W15" s="384"/>
      <c r="X15" s="384"/>
      <c r="Y15" s="384"/>
      <c r="Z15" s="384"/>
      <c r="AA15" s="384"/>
      <c r="AB15" s="384"/>
      <c r="AC15" s="384"/>
      <c r="AD15" s="384"/>
      <c r="AE15" s="384"/>
      <c r="AF15" s="385"/>
    </row>
    <row r="16" spans="1:32" ht="18" customHeight="1">
      <c r="B16" s="376"/>
      <c r="C16" s="77" t="s">
        <v>103</v>
      </c>
      <c r="D16" s="78"/>
      <c r="E16" s="79"/>
      <c r="F16" s="386"/>
      <c r="G16" s="340"/>
      <c r="H16" s="340"/>
      <c r="I16" s="340"/>
      <c r="J16" s="340"/>
      <c r="K16" s="340"/>
      <c r="L16" s="340"/>
      <c r="M16" s="340"/>
      <c r="N16" s="340"/>
      <c r="O16" s="340"/>
      <c r="P16" s="387"/>
      <c r="R16" s="378"/>
      <c r="S16" s="77" t="s">
        <v>104</v>
      </c>
      <c r="T16" s="78"/>
      <c r="U16" s="79"/>
      <c r="V16" s="386"/>
      <c r="W16" s="340"/>
      <c r="X16" s="340"/>
      <c r="Y16" s="340"/>
      <c r="Z16" s="340"/>
      <c r="AA16" s="340"/>
      <c r="AB16" s="340"/>
      <c r="AC16" s="340"/>
      <c r="AD16" s="340"/>
      <c r="AE16" s="340"/>
      <c r="AF16" s="387"/>
    </row>
    <row r="17" spans="1:32" ht="18" customHeight="1" thickBot="1">
      <c r="B17" s="376"/>
      <c r="C17" s="86" t="s">
        <v>105</v>
      </c>
      <c r="D17" s="87"/>
      <c r="E17" s="88"/>
      <c r="F17" s="390"/>
      <c r="G17" s="391"/>
      <c r="H17" s="391"/>
      <c r="I17" s="391"/>
      <c r="J17" s="391"/>
      <c r="K17" s="391"/>
      <c r="L17" s="391"/>
      <c r="M17" s="391"/>
      <c r="N17" s="391"/>
      <c r="O17" s="391"/>
      <c r="P17" s="392"/>
      <c r="R17" s="378"/>
      <c r="S17" s="86"/>
      <c r="T17" s="87"/>
      <c r="U17" s="88"/>
      <c r="V17" s="390"/>
      <c r="W17" s="391"/>
      <c r="X17" s="391"/>
      <c r="Y17" s="391"/>
      <c r="Z17" s="391"/>
      <c r="AA17" s="391"/>
      <c r="AB17" s="391"/>
      <c r="AC17" s="391"/>
      <c r="AD17" s="391"/>
      <c r="AE17" s="391"/>
      <c r="AF17" s="392"/>
    </row>
    <row r="18" spans="1:32" ht="18" customHeight="1">
      <c r="B18" s="379" t="s">
        <v>106</v>
      </c>
      <c r="C18" s="74" t="s">
        <v>107</v>
      </c>
      <c r="D18" s="75"/>
      <c r="E18" s="76"/>
      <c r="F18" s="393"/>
      <c r="G18" s="394"/>
      <c r="H18" s="394"/>
      <c r="I18" s="394"/>
      <c r="J18" s="394"/>
      <c r="K18" s="394"/>
      <c r="L18" s="394"/>
      <c r="M18" s="394"/>
      <c r="N18" s="394"/>
      <c r="O18" s="394"/>
      <c r="P18" s="395"/>
      <c r="R18" s="379" t="s">
        <v>108</v>
      </c>
      <c r="S18" s="74" t="s">
        <v>109</v>
      </c>
      <c r="T18" s="75"/>
      <c r="U18" s="76"/>
      <c r="V18" s="393"/>
      <c r="W18" s="394"/>
      <c r="X18" s="394"/>
      <c r="Y18" s="394"/>
      <c r="Z18" s="394"/>
      <c r="AA18" s="394"/>
      <c r="AB18" s="394"/>
      <c r="AC18" s="394"/>
      <c r="AD18" s="394"/>
      <c r="AE18" s="394"/>
      <c r="AF18" s="395"/>
    </row>
    <row r="19" spans="1:32" ht="18" customHeight="1">
      <c r="B19" s="376"/>
      <c r="C19" s="77" t="s">
        <v>110</v>
      </c>
      <c r="D19" s="78"/>
      <c r="E19" s="79"/>
      <c r="F19" s="386"/>
      <c r="G19" s="340"/>
      <c r="H19" s="340"/>
      <c r="I19" s="340"/>
      <c r="J19" s="340"/>
      <c r="K19" s="340"/>
      <c r="L19" s="340"/>
      <c r="M19" s="340"/>
      <c r="N19" s="340"/>
      <c r="O19" s="340"/>
      <c r="P19" s="387"/>
      <c r="R19" s="376"/>
      <c r="S19" s="77" t="s">
        <v>111</v>
      </c>
      <c r="T19" s="78"/>
      <c r="U19" s="79"/>
      <c r="V19" s="386"/>
      <c r="W19" s="340"/>
      <c r="X19" s="340"/>
      <c r="Y19" s="340"/>
      <c r="Z19" s="340"/>
      <c r="AA19" s="340"/>
      <c r="AB19" s="340"/>
      <c r="AC19" s="340"/>
      <c r="AD19" s="340"/>
      <c r="AE19" s="340"/>
      <c r="AF19" s="387"/>
    </row>
    <row r="20" spans="1:32" ht="18" customHeight="1">
      <c r="B20" s="376"/>
      <c r="C20" s="77"/>
      <c r="D20" s="78"/>
      <c r="E20" s="79"/>
      <c r="F20" s="388"/>
      <c r="G20" s="343"/>
      <c r="H20" s="343"/>
      <c r="I20" s="343"/>
      <c r="J20" s="343"/>
      <c r="K20" s="343"/>
      <c r="L20" s="343"/>
      <c r="M20" s="343"/>
      <c r="N20" s="343"/>
      <c r="O20" s="343"/>
      <c r="P20" s="389"/>
      <c r="R20" s="376"/>
      <c r="S20" s="77"/>
      <c r="T20" s="78"/>
      <c r="U20" s="79"/>
      <c r="V20" s="388"/>
      <c r="W20" s="343"/>
      <c r="X20" s="343"/>
      <c r="Y20" s="343"/>
      <c r="Z20" s="343"/>
      <c r="AA20" s="343"/>
      <c r="AB20" s="343"/>
      <c r="AC20" s="343"/>
      <c r="AD20" s="343"/>
      <c r="AE20" s="343"/>
      <c r="AF20" s="389"/>
    </row>
    <row r="21" spans="1:32" ht="18" customHeight="1">
      <c r="B21" s="376"/>
      <c r="C21" s="80" t="s">
        <v>112</v>
      </c>
      <c r="D21" s="81"/>
      <c r="E21" s="82"/>
      <c r="F21" s="383"/>
      <c r="G21" s="384"/>
      <c r="H21" s="384"/>
      <c r="I21" s="384"/>
      <c r="J21" s="384"/>
      <c r="K21" s="384"/>
      <c r="L21" s="384"/>
      <c r="M21" s="384"/>
      <c r="N21" s="384"/>
      <c r="O21" s="384"/>
      <c r="P21" s="385"/>
      <c r="R21" s="376"/>
      <c r="S21" s="80" t="s">
        <v>113</v>
      </c>
      <c r="T21" s="81"/>
      <c r="U21" s="82"/>
      <c r="V21" s="383"/>
      <c r="W21" s="384"/>
      <c r="X21" s="384"/>
      <c r="Y21" s="384"/>
      <c r="Z21" s="384"/>
      <c r="AA21" s="384"/>
      <c r="AB21" s="384"/>
      <c r="AC21" s="384"/>
      <c r="AD21" s="384"/>
      <c r="AE21" s="384"/>
      <c r="AF21" s="385"/>
    </row>
    <row r="22" spans="1:32" ht="18" customHeight="1">
      <c r="B22" s="376"/>
      <c r="C22" s="77" t="s">
        <v>130</v>
      </c>
      <c r="D22" s="78"/>
      <c r="E22" s="79"/>
      <c r="F22" s="386"/>
      <c r="G22" s="340"/>
      <c r="H22" s="340"/>
      <c r="I22" s="340"/>
      <c r="J22" s="340"/>
      <c r="K22" s="340"/>
      <c r="L22" s="340"/>
      <c r="M22" s="340"/>
      <c r="N22" s="340"/>
      <c r="O22" s="340"/>
      <c r="P22" s="387"/>
      <c r="R22" s="376"/>
      <c r="S22" s="77" t="s">
        <v>114</v>
      </c>
      <c r="T22" s="78"/>
      <c r="U22" s="79"/>
      <c r="V22" s="386"/>
      <c r="W22" s="340"/>
      <c r="X22" s="340"/>
      <c r="Y22" s="340"/>
      <c r="Z22" s="340"/>
      <c r="AA22" s="340"/>
      <c r="AB22" s="340"/>
      <c r="AC22" s="340"/>
      <c r="AD22" s="340"/>
      <c r="AE22" s="340"/>
      <c r="AF22" s="387"/>
    </row>
    <row r="23" spans="1:32" ht="18" customHeight="1">
      <c r="B23" s="376"/>
      <c r="C23" s="83"/>
      <c r="D23" s="84"/>
      <c r="E23" s="85"/>
      <c r="F23" s="388"/>
      <c r="G23" s="343"/>
      <c r="H23" s="343"/>
      <c r="I23" s="343"/>
      <c r="J23" s="343"/>
      <c r="K23" s="343"/>
      <c r="L23" s="343"/>
      <c r="M23" s="343"/>
      <c r="N23" s="343"/>
      <c r="O23" s="343"/>
      <c r="P23" s="389"/>
      <c r="R23" s="376"/>
      <c r="S23" s="83" t="s">
        <v>115</v>
      </c>
      <c r="T23" s="84"/>
      <c r="U23" s="85"/>
      <c r="V23" s="388"/>
      <c r="W23" s="343"/>
      <c r="X23" s="343"/>
      <c r="Y23" s="343"/>
      <c r="Z23" s="343"/>
      <c r="AA23" s="343"/>
      <c r="AB23" s="343"/>
      <c r="AC23" s="343"/>
      <c r="AD23" s="343"/>
      <c r="AE23" s="343"/>
      <c r="AF23" s="389"/>
    </row>
    <row r="24" spans="1:32" ht="18" customHeight="1">
      <c r="B24" s="376"/>
      <c r="C24" s="80" t="s">
        <v>116</v>
      </c>
      <c r="D24" s="81"/>
      <c r="E24" s="82"/>
      <c r="F24" s="383"/>
      <c r="G24" s="384"/>
      <c r="H24" s="384"/>
      <c r="I24" s="384"/>
      <c r="J24" s="384"/>
      <c r="K24" s="384"/>
      <c r="L24" s="384"/>
      <c r="M24" s="384"/>
      <c r="N24" s="384"/>
      <c r="O24" s="384"/>
      <c r="P24" s="385"/>
      <c r="R24" s="376"/>
      <c r="S24" s="80" t="s">
        <v>126</v>
      </c>
      <c r="T24" s="81"/>
      <c r="U24" s="82"/>
      <c r="V24" s="383"/>
      <c r="W24" s="384"/>
      <c r="X24" s="384"/>
      <c r="Y24" s="384"/>
      <c r="Z24" s="384"/>
      <c r="AA24" s="384"/>
      <c r="AB24" s="384"/>
      <c r="AC24" s="384"/>
      <c r="AD24" s="384"/>
      <c r="AE24" s="384"/>
      <c r="AF24" s="385"/>
    </row>
    <row r="25" spans="1:32" ht="18" customHeight="1">
      <c r="A25" s="60"/>
      <c r="B25" s="376"/>
      <c r="C25" s="77" t="s">
        <v>130</v>
      </c>
      <c r="D25" s="78"/>
      <c r="E25" s="79"/>
      <c r="F25" s="386"/>
      <c r="G25" s="340"/>
      <c r="H25" s="340"/>
      <c r="I25" s="340"/>
      <c r="J25" s="340"/>
      <c r="K25" s="340"/>
      <c r="L25" s="340"/>
      <c r="M25" s="340"/>
      <c r="N25" s="340"/>
      <c r="O25" s="340"/>
      <c r="P25" s="387"/>
      <c r="R25" s="376"/>
      <c r="S25" s="77" t="s">
        <v>127</v>
      </c>
      <c r="T25" s="78"/>
      <c r="U25" s="79"/>
      <c r="V25" s="386"/>
      <c r="W25" s="340"/>
      <c r="X25" s="340"/>
      <c r="Y25" s="340"/>
      <c r="Z25" s="340"/>
      <c r="AA25" s="340"/>
      <c r="AB25" s="340"/>
      <c r="AC25" s="340"/>
      <c r="AD25" s="340"/>
      <c r="AE25" s="340"/>
      <c r="AF25" s="387"/>
    </row>
    <row r="26" spans="1:32" ht="18" customHeight="1">
      <c r="B26" s="376"/>
      <c r="C26" s="83"/>
      <c r="D26" s="84"/>
      <c r="E26" s="85"/>
      <c r="F26" s="388"/>
      <c r="G26" s="343"/>
      <c r="H26" s="343"/>
      <c r="I26" s="343"/>
      <c r="J26" s="343"/>
      <c r="K26" s="343"/>
      <c r="L26" s="343"/>
      <c r="M26" s="343"/>
      <c r="N26" s="343"/>
      <c r="O26" s="343"/>
      <c r="P26" s="389"/>
      <c r="R26" s="376"/>
      <c r="S26" s="83"/>
      <c r="T26" s="84"/>
      <c r="U26" s="85"/>
      <c r="V26" s="388"/>
      <c r="W26" s="343"/>
      <c r="X26" s="343"/>
      <c r="Y26" s="343"/>
      <c r="Z26" s="343"/>
      <c r="AA26" s="343"/>
      <c r="AB26" s="343"/>
      <c r="AC26" s="343"/>
      <c r="AD26" s="343"/>
      <c r="AE26" s="343"/>
      <c r="AF26" s="389"/>
    </row>
    <row r="27" spans="1:32" ht="18" customHeight="1">
      <c r="B27" s="376"/>
      <c r="C27" s="77" t="s">
        <v>131</v>
      </c>
      <c r="D27" s="78"/>
      <c r="E27" s="79"/>
      <c r="F27" s="383"/>
      <c r="G27" s="384"/>
      <c r="H27" s="384"/>
      <c r="I27" s="384"/>
      <c r="J27" s="384"/>
      <c r="K27" s="384"/>
      <c r="L27" s="384"/>
      <c r="M27" s="384"/>
      <c r="N27" s="384"/>
      <c r="O27" s="384"/>
      <c r="P27" s="385"/>
      <c r="R27" s="376"/>
      <c r="S27" s="77" t="s">
        <v>117</v>
      </c>
      <c r="T27" s="78"/>
      <c r="U27" s="79"/>
      <c r="V27" s="383"/>
      <c r="W27" s="384"/>
      <c r="X27" s="384"/>
      <c r="Y27" s="384"/>
      <c r="Z27" s="384"/>
      <c r="AA27" s="384"/>
      <c r="AB27" s="384"/>
      <c r="AC27" s="384"/>
      <c r="AD27" s="384"/>
      <c r="AE27" s="384"/>
      <c r="AF27" s="385"/>
    </row>
    <row r="28" spans="1:32" ht="18" customHeight="1">
      <c r="B28" s="376"/>
      <c r="C28" s="77" t="s">
        <v>128</v>
      </c>
      <c r="D28" s="78"/>
      <c r="E28" s="79"/>
      <c r="F28" s="386"/>
      <c r="G28" s="340"/>
      <c r="H28" s="340"/>
      <c r="I28" s="340"/>
      <c r="J28" s="340"/>
      <c r="K28" s="340"/>
      <c r="L28" s="340"/>
      <c r="M28" s="340"/>
      <c r="N28" s="340"/>
      <c r="O28" s="340"/>
      <c r="P28" s="387"/>
      <c r="R28" s="376"/>
      <c r="S28" s="77" t="s">
        <v>118</v>
      </c>
      <c r="T28" s="78"/>
      <c r="U28" s="79"/>
      <c r="V28" s="386"/>
      <c r="W28" s="340"/>
      <c r="X28" s="340"/>
      <c r="Y28" s="340"/>
      <c r="Z28" s="340"/>
      <c r="AA28" s="340"/>
      <c r="AB28" s="340"/>
      <c r="AC28" s="340"/>
      <c r="AD28" s="340"/>
      <c r="AE28" s="340"/>
      <c r="AF28" s="387"/>
    </row>
    <row r="29" spans="1:32" ht="18" customHeight="1" thickBot="1">
      <c r="B29" s="380"/>
      <c r="C29" s="86" t="s">
        <v>129</v>
      </c>
      <c r="D29" s="87"/>
      <c r="E29" s="88"/>
      <c r="F29" s="390"/>
      <c r="G29" s="391"/>
      <c r="H29" s="391"/>
      <c r="I29" s="391"/>
      <c r="J29" s="391"/>
      <c r="K29" s="391"/>
      <c r="L29" s="391"/>
      <c r="M29" s="391"/>
      <c r="N29" s="391"/>
      <c r="O29" s="391"/>
      <c r="P29" s="392"/>
      <c r="R29" s="380"/>
      <c r="S29" s="86"/>
      <c r="T29" s="87"/>
      <c r="U29" s="88"/>
      <c r="V29" s="390"/>
      <c r="W29" s="391"/>
      <c r="X29" s="391"/>
      <c r="Y29" s="391"/>
      <c r="Z29" s="391"/>
      <c r="AA29" s="391"/>
      <c r="AB29" s="391"/>
      <c r="AC29" s="391"/>
      <c r="AD29" s="391"/>
      <c r="AE29" s="391"/>
      <c r="AF29" s="392"/>
    </row>
    <row r="30" spans="1:32" ht="33" customHeight="1" thickBot="1"/>
    <row r="31" spans="1:32" ht="18" customHeight="1">
      <c r="B31" s="381" t="s">
        <v>125</v>
      </c>
      <c r="C31" s="399"/>
      <c r="D31" s="394"/>
      <c r="E31" s="394"/>
      <c r="F31" s="394"/>
      <c r="G31" s="394"/>
      <c r="H31" s="394"/>
      <c r="I31" s="394"/>
      <c r="J31" s="394"/>
      <c r="K31" s="394"/>
      <c r="L31" s="394"/>
      <c r="M31" s="394"/>
      <c r="N31" s="394"/>
      <c r="O31" s="394"/>
      <c r="P31" s="395"/>
      <c r="R31" s="381" t="s">
        <v>124</v>
      </c>
      <c r="S31" s="399"/>
      <c r="T31" s="394"/>
      <c r="U31" s="394"/>
      <c r="V31" s="394"/>
      <c r="W31" s="394"/>
      <c r="X31" s="394"/>
      <c r="Y31" s="394"/>
      <c r="Z31" s="394"/>
      <c r="AA31" s="394"/>
      <c r="AB31" s="394"/>
      <c r="AC31" s="394"/>
      <c r="AD31" s="394"/>
      <c r="AE31" s="394"/>
      <c r="AF31" s="395"/>
    </row>
    <row r="32" spans="1:32" ht="18" customHeight="1">
      <c r="B32" s="375"/>
      <c r="C32" s="339"/>
      <c r="D32" s="340"/>
      <c r="E32" s="340"/>
      <c r="F32" s="340"/>
      <c r="G32" s="340"/>
      <c r="H32" s="340"/>
      <c r="I32" s="340"/>
      <c r="J32" s="340"/>
      <c r="K32" s="340"/>
      <c r="L32" s="340"/>
      <c r="M32" s="340"/>
      <c r="N32" s="340"/>
      <c r="O32" s="340"/>
      <c r="P32" s="387"/>
      <c r="R32" s="375"/>
      <c r="S32" s="339"/>
      <c r="T32" s="340"/>
      <c r="U32" s="340"/>
      <c r="V32" s="340"/>
      <c r="W32" s="340"/>
      <c r="X32" s="340"/>
      <c r="Y32" s="340"/>
      <c r="Z32" s="340"/>
      <c r="AA32" s="340"/>
      <c r="AB32" s="340"/>
      <c r="AC32" s="340"/>
      <c r="AD32" s="340"/>
      <c r="AE32" s="340"/>
      <c r="AF32" s="387"/>
    </row>
    <row r="33" spans="2:32" ht="18" customHeight="1">
      <c r="B33" s="375"/>
      <c r="C33" s="339"/>
      <c r="D33" s="340"/>
      <c r="E33" s="340"/>
      <c r="F33" s="340"/>
      <c r="G33" s="340"/>
      <c r="H33" s="340"/>
      <c r="I33" s="340"/>
      <c r="J33" s="340"/>
      <c r="K33" s="340"/>
      <c r="L33" s="340"/>
      <c r="M33" s="340"/>
      <c r="N33" s="340"/>
      <c r="O33" s="340"/>
      <c r="P33" s="387"/>
      <c r="R33" s="375"/>
      <c r="S33" s="339"/>
      <c r="T33" s="340"/>
      <c r="U33" s="340"/>
      <c r="V33" s="340"/>
      <c r="W33" s="340"/>
      <c r="X33" s="340"/>
      <c r="Y33" s="340"/>
      <c r="Z33" s="340"/>
      <c r="AA33" s="340"/>
      <c r="AB33" s="340"/>
      <c r="AC33" s="340"/>
      <c r="AD33" s="340"/>
      <c r="AE33" s="340"/>
      <c r="AF33" s="387"/>
    </row>
    <row r="34" spans="2:32" ht="18" customHeight="1" thickBot="1">
      <c r="B34" s="382"/>
      <c r="C34" s="400"/>
      <c r="D34" s="391"/>
      <c r="E34" s="391"/>
      <c r="F34" s="391"/>
      <c r="G34" s="391"/>
      <c r="H34" s="391"/>
      <c r="I34" s="391"/>
      <c r="J34" s="391"/>
      <c r="K34" s="391"/>
      <c r="L34" s="391"/>
      <c r="M34" s="391"/>
      <c r="N34" s="391"/>
      <c r="O34" s="391"/>
      <c r="P34" s="392"/>
      <c r="R34" s="382"/>
      <c r="S34" s="400"/>
      <c r="T34" s="391"/>
      <c r="U34" s="391"/>
      <c r="V34" s="391"/>
      <c r="W34" s="391"/>
      <c r="X34" s="391"/>
      <c r="Y34" s="391"/>
      <c r="Z34" s="391"/>
      <c r="AA34" s="391"/>
      <c r="AB34" s="391"/>
      <c r="AC34" s="391"/>
      <c r="AD34" s="391"/>
      <c r="AE34" s="391"/>
      <c r="AF34" s="392"/>
    </row>
    <row r="35" spans="2:32" ht="34.5" customHeight="1" thickBot="1">
      <c r="U35" s="89" t="s">
        <v>119</v>
      </c>
    </row>
    <row r="36" spans="2:32" ht="18" customHeight="1">
      <c r="G36" s="401" t="s">
        <v>120</v>
      </c>
      <c r="H36" s="399"/>
      <c r="I36" s="394"/>
      <c r="J36" s="394"/>
      <c r="K36" s="394"/>
      <c r="L36" s="394"/>
      <c r="M36" s="394"/>
      <c r="N36" s="394"/>
      <c r="O36" s="394"/>
      <c r="P36" s="394"/>
      <c r="Q36" s="395"/>
      <c r="R36" s="404" t="s">
        <v>123</v>
      </c>
      <c r="S36" s="396"/>
      <c r="T36" s="394"/>
      <c r="U36" s="394"/>
      <c r="V36" s="394"/>
      <c r="W36" s="394"/>
      <c r="X36" s="394"/>
      <c r="Y36" s="394"/>
      <c r="Z36" s="394"/>
      <c r="AA36" s="394"/>
      <c r="AB36" s="395"/>
    </row>
    <row r="37" spans="2:32" ht="18" customHeight="1">
      <c r="G37" s="402"/>
      <c r="H37" s="339"/>
      <c r="I37" s="340"/>
      <c r="J37" s="340"/>
      <c r="K37" s="340"/>
      <c r="L37" s="340"/>
      <c r="M37" s="340"/>
      <c r="N37" s="340"/>
      <c r="O37" s="340"/>
      <c r="P37" s="340"/>
      <c r="Q37" s="387"/>
      <c r="R37" s="405"/>
      <c r="S37" s="397"/>
      <c r="T37" s="340"/>
      <c r="U37" s="340"/>
      <c r="V37" s="340"/>
      <c r="W37" s="340"/>
      <c r="X37" s="340"/>
      <c r="Y37" s="340"/>
      <c r="Z37" s="340"/>
      <c r="AA37" s="340"/>
      <c r="AB37" s="387"/>
    </row>
    <row r="38" spans="2:32" ht="18" customHeight="1">
      <c r="G38" s="402"/>
      <c r="H38" s="339"/>
      <c r="I38" s="340"/>
      <c r="J38" s="340"/>
      <c r="K38" s="340"/>
      <c r="L38" s="340"/>
      <c r="M38" s="340"/>
      <c r="N38" s="340"/>
      <c r="O38" s="340"/>
      <c r="P38" s="340"/>
      <c r="Q38" s="387"/>
      <c r="R38" s="405"/>
      <c r="S38" s="397"/>
      <c r="T38" s="340"/>
      <c r="U38" s="340"/>
      <c r="V38" s="340"/>
      <c r="W38" s="340"/>
      <c r="X38" s="340"/>
      <c r="Y38" s="340"/>
      <c r="Z38" s="340"/>
      <c r="AA38" s="340"/>
      <c r="AB38" s="387"/>
    </row>
    <row r="39" spans="2:32" ht="18" customHeight="1" thickBot="1">
      <c r="G39" s="403"/>
      <c r="H39" s="400"/>
      <c r="I39" s="391"/>
      <c r="J39" s="391"/>
      <c r="K39" s="391"/>
      <c r="L39" s="391"/>
      <c r="M39" s="391"/>
      <c r="N39" s="391"/>
      <c r="O39" s="391"/>
      <c r="P39" s="391"/>
      <c r="Q39" s="392"/>
      <c r="R39" s="406"/>
      <c r="S39" s="398"/>
      <c r="T39" s="391"/>
      <c r="U39" s="391"/>
      <c r="V39" s="391"/>
      <c r="W39" s="391"/>
      <c r="X39" s="391"/>
      <c r="Y39" s="391"/>
      <c r="Z39" s="391"/>
      <c r="AA39" s="391"/>
      <c r="AB39" s="392"/>
    </row>
  </sheetData>
  <sheetProtection password="DC4F" sheet="1" objects="1" scenarios="1" formatCells="0" formatColumns="0" formatRows="0"/>
  <mergeCells count="31">
    <mergeCell ref="S36:AB39"/>
    <mergeCell ref="H36:Q39"/>
    <mergeCell ref="S31:AF34"/>
    <mergeCell ref="C31:P34"/>
    <mergeCell ref="V6:AF8"/>
    <mergeCell ref="V9:AF11"/>
    <mergeCell ref="V12:AF14"/>
    <mergeCell ref="V15:AF17"/>
    <mergeCell ref="V18:AF20"/>
    <mergeCell ref="V21:AF23"/>
    <mergeCell ref="V24:AF26"/>
    <mergeCell ref="V27:AF29"/>
    <mergeCell ref="G36:G39"/>
    <mergeCell ref="R36:R39"/>
    <mergeCell ref="AA1:AF1"/>
    <mergeCell ref="AA2:AF2"/>
    <mergeCell ref="AA3:AF3"/>
    <mergeCell ref="AA4:AF4"/>
    <mergeCell ref="F6:P11"/>
    <mergeCell ref="B6:B17"/>
    <mergeCell ref="R6:R17"/>
    <mergeCell ref="B18:B29"/>
    <mergeCell ref="R18:R29"/>
    <mergeCell ref="B31:B34"/>
    <mergeCell ref="R31:R34"/>
    <mergeCell ref="F12:P14"/>
    <mergeCell ref="F15:P17"/>
    <mergeCell ref="F27:P29"/>
    <mergeCell ref="F24:P26"/>
    <mergeCell ref="F21:P23"/>
    <mergeCell ref="F18:P20"/>
  </mergeCells>
  <phoneticPr fontId="18"/>
  <pageMargins left="0.7" right="0.7" top="0.75" bottom="0.75" header="0.3" footer="0.3"/>
  <pageSetup paperSize="9" scale="7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workbookViewId="0">
      <selection activeCell="F12" sqref="F12"/>
    </sheetView>
  </sheetViews>
  <sheetFormatPr defaultRowHeight="13.5"/>
  <cols>
    <col min="1" max="1" width="14" customWidth="1"/>
    <col min="2" max="2" width="48.375" customWidth="1"/>
    <col min="3" max="3" width="13.5" customWidth="1"/>
    <col min="4" max="4" width="13.75" customWidth="1"/>
    <col min="7" max="7" width="25.625" bestFit="1" customWidth="1"/>
  </cols>
  <sheetData>
    <row r="1" spans="1:7" ht="14.25" thickBot="1"/>
    <row r="2" spans="1:7" ht="14.25" thickBot="1">
      <c r="A2" s="150" t="s">
        <v>146</v>
      </c>
      <c r="B2" s="151" t="str">
        <f>IF(E24=1,"分析対象外",IF(SUM(E17:E22)=1,"中規模事業者",IF(SUM(E12:E15)=1,"小規模事業者","算出不可")))</f>
        <v>中規模事業者</v>
      </c>
    </row>
    <row r="6" spans="1:7" s="191" customFormat="1">
      <c r="A6" s="187" t="s">
        <v>172</v>
      </c>
      <c r="B6" s="188" t="s">
        <v>149</v>
      </c>
      <c r="C6" s="189" t="s">
        <v>150</v>
      </c>
      <c r="D6" s="188" t="s">
        <v>151</v>
      </c>
      <c r="E6" s="190" t="s">
        <v>173</v>
      </c>
      <c r="G6" s="188" t="s">
        <v>235</v>
      </c>
    </row>
    <row r="7" spans="1:7">
      <c r="A7" s="182" t="s">
        <v>163</v>
      </c>
      <c r="B7" s="183" t="s">
        <v>147</v>
      </c>
      <c r="C7" s="184" t="s">
        <v>152</v>
      </c>
      <c r="D7" s="183" t="s">
        <v>155</v>
      </c>
      <c r="E7" s="185">
        <f>IF(AND(入力シート!$D$9="04_卸売業",OR(AND(0&lt;入力シート!$D$25,入力シート!$D$25&lt;=100000),AND(0&lt;入力シート!$D$8,0&lt;入力シート!$D$8&lt;=100))),1,0)</f>
        <v>0</v>
      </c>
      <c r="G7" s="180" t="s">
        <v>180</v>
      </c>
    </row>
    <row r="8" spans="1:7">
      <c r="A8" s="173"/>
      <c r="B8" s="180" t="s">
        <v>148</v>
      </c>
      <c r="C8" s="174" t="s">
        <v>153</v>
      </c>
      <c r="D8" s="180" t="s">
        <v>156</v>
      </c>
      <c r="E8" s="175">
        <f>IF(AND(OR(入力シート!$D$9="05_小売業",入力シート!$D$9="06_飲食業"),OR(AND(0&lt;入力シート!$D$25,入力シート!$D$25&lt;=50000),AND(0&lt;入力シート!$D$8,入力シート!$D$8&lt;=50))),1,0)</f>
        <v>0</v>
      </c>
      <c r="G8" s="180" t="s">
        <v>217</v>
      </c>
    </row>
    <row r="9" spans="1:7">
      <c r="A9" s="173"/>
      <c r="B9" s="180" t="s">
        <v>253</v>
      </c>
      <c r="C9" s="174" t="s">
        <v>153</v>
      </c>
      <c r="D9" s="180" t="s">
        <v>155</v>
      </c>
      <c r="E9" s="175">
        <f>IF(AND(OR(入力シート!$D$9="10_サービス業",入力シート!$D$9="11_医療業",入力シート!$D$9="12_保険衛生、廃棄物処理業",入力シート!$D$9="""13_観光業"),OR(AND(0&lt;入力シート!$D$25,入力シート!$D$25&lt;=50000),AND(0&lt;入力シート!$D$8,入力シート!$D$8&lt;=100))),1,0)</f>
        <v>0</v>
      </c>
      <c r="G9" s="180" t="s">
        <v>212</v>
      </c>
    </row>
    <row r="10" spans="1:7">
      <c r="A10" s="173"/>
      <c r="B10" s="180" t="s">
        <v>257</v>
      </c>
      <c r="C10" s="174" t="s">
        <v>154</v>
      </c>
      <c r="D10" s="180" t="s">
        <v>157</v>
      </c>
      <c r="E10" s="175">
        <f>IF(AND(OR(入力シート!$D$9="01_農業",入力シート!$D$9="02_建設業",入力シート!$D$9="03_製造業",入力シート!$D$9="07_不動産業",入力シート!$D$9="08_運輸業",入力シート!$D$9="09_エネルギー"),OR(AND(0&lt;入力シート!$D$25,入力シート!$D$25&lt;=300000),AND(0&lt;入力シート!$D$8,入力シート!$D$8&lt;=300))),1,0)</f>
        <v>1</v>
      </c>
      <c r="G10" s="180" t="s">
        <v>192</v>
      </c>
    </row>
    <row r="11" spans="1:7">
      <c r="A11" s="176"/>
      <c r="B11" s="181"/>
      <c r="C11" s="177"/>
      <c r="D11" s="181"/>
      <c r="E11" s="178"/>
      <c r="G11" s="180" t="s">
        <v>197</v>
      </c>
    </row>
    <row r="12" spans="1:7">
      <c r="A12" s="182" t="s">
        <v>164</v>
      </c>
      <c r="B12" s="183" t="s">
        <v>147</v>
      </c>
      <c r="C12" s="184"/>
      <c r="D12" s="183" t="s">
        <v>165</v>
      </c>
      <c r="E12" s="185">
        <f>IF(AND(E7=1,入力シート!$D$8&lt;=5),1,0)</f>
        <v>0</v>
      </c>
      <c r="G12" s="180" t="s">
        <v>198</v>
      </c>
    </row>
    <row r="13" spans="1:7">
      <c r="A13" s="173"/>
      <c r="B13" s="180" t="s">
        <v>148</v>
      </c>
      <c r="C13" s="174"/>
      <c r="D13" s="180" t="s">
        <v>165</v>
      </c>
      <c r="E13" s="175">
        <f>IF(AND(E8=1,入力シート!$D$8&lt;=5),1,0)</f>
        <v>0</v>
      </c>
      <c r="G13" s="180" t="s">
        <v>199</v>
      </c>
    </row>
    <row r="14" spans="1:7">
      <c r="A14" s="173"/>
      <c r="B14" s="180" t="s">
        <v>254</v>
      </c>
      <c r="C14" s="174"/>
      <c r="D14" s="180" t="s">
        <v>165</v>
      </c>
      <c r="E14" s="175">
        <f>IF(AND(E9=1,入力シート!$D$8&lt;=5),1,0)</f>
        <v>0</v>
      </c>
      <c r="G14" s="180" t="s">
        <v>200</v>
      </c>
    </row>
    <row r="15" spans="1:7">
      <c r="A15" s="173"/>
      <c r="B15" s="180" t="s">
        <v>256</v>
      </c>
      <c r="C15" s="174"/>
      <c r="D15" s="180" t="s">
        <v>166</v>
      </c>
      <c r="E15" s="175">
        <f>IF(AND(E10=1,入力シート!$D$8&lt;=20),1,0)</f>
        <v>0</v>
      </c>
      <c r="G15" s="180" t="s">
        <v>201</v>
      </c>
    </row>
    <row r="16" spans="1:7">
      <c r="A16" s="176"/>
      <c r="B16" s="181"/>
      <c r="C16" s="177"/>
      <c r="D16" s="181"/>
      <c r="E16" s="178"/>
      <c r="G16" s="180" t="s">
        <v>219</v>
      </c>
    </row>
    <row r="17" spans="1:7">
      <c r="A17" s="182" t="s">
        <v>167</v>
      </c>
      <c r="B17" s="183" t="s">
        <v>147</v>
      </c>
      <c r="C17" s="407" t="s">
        <v>168</v>
      </c>
      <c r="D17" s="407"/>
      <c r="E17" s="183">
        <f>IF(AND(E7=1,E12=0),1,IF(AND(E7=1,E12=1),0,0))</f>
        <v>0</v>
      </c>
      <c r="G17" s="180" t="s">
        <v>209</v>
      </c>
    </row>
    <row r="18" spans="1:7">
      <c r="A18" s="173"/>
      <c r="B18" s="180" t="s">
        <v>148</v>
      </c>
      <c r="C18" s="408"/>
      <c r="D18" s="408"/>
      <c r="E18" s="180">
        <f>IF(AND(E8=1,E13=0),1,IF(AND(E8=1,E13=1),0,0))</f>
        <v>0</v>
      </c>
      <c r="G18" s="180" t="s">
        <v>258</v>
      </c>
    </row>
    <row r="19" spans="1:7">
      <c r="A19" s="173"/>
      <c r="B19" s="180" t="s">
        <v>255</v>
      </c>
      <c r="C19" s="408"/>
      <c r="D19" s="408"/>
      <c r="E19" s="180">
        <f t="shared" ref="E19:E20" si="0">IF(AND(E9=1,E14=0),1,IF(AND(E9=1,E14=1),0,0))</f>
        <v>0</v>
      </c>
      <c r="G19" s="186" t="s">
        <v>211</v>
      </c>
    </row>
    <row r="20" spans="1:7">
      <c r="A20" s="173"/>
      <c r="B20" s="180" t="s">
        <v>256</v>
      </c>
      <c r="C20" s="408"/>
      <c r="D20" s="408"/>
      <c r="E20" s="180">
        <f t="shared" si="0"/>
        <v>1</v>
      </c>
    </row>
    <row r="21" spans="1:7">
      <c r="A21" s="176"/>
      <c r="B21" s="181"/>
      <c r="C21" s="192"/>
      <c r="D21" s="179"/>
      <c r="E21" s="181"/>
    </row>
    <row r="22" spans="1:7">
      <c r="A22" s="182" t="s">
        <v>170</v>
      </c>
      <c r="B22" s="183"/>
      <c r="C22" s="182"/>
      <c r="D22" s="183"/>
      <c r="E22" s="183">
        <f>IF(SUM(E7:E20)+E24=0,1,0)</f>
        <v>0</v>
      </c>
    </row>
    <row r="23" spans="1:7">
      <c r="A23" s="176"/>
      <c r="B23" s="181"/>
      <c r="C23" s="176"/>
      <c r="D23" s="181"/>
      <c r="E23" s="181"/>
    </row>
    <row r="24" spans="1:7">
      <c r="A24" s="173" t="s">
        <v>169</v>
      </c>
      <c r="B24" s="180"/>
      <c r="C24" s="173"/>
      <c r="D24" s="180"/>
      <c r="E24" s="180">
        <f>IF(OR(入力シート!D9="",AND(OR(入力シート!D8=0,入力シート!D8=""),OR(入力シート!D25=0,入力シート!D25=""))),1,0)</f>
        <v>0</v>
      </c>
    </row>
    <row r="25" spans="1:7">
      <c r="A25" s="176"/>
      <c r="B25" s="181"/>
      <c r="C25" s="176"/>
      <c r="D25" s="181"/>
      <c r="E25" s="181"/>
    </row>
  </sheetData>
  <mergeCells count="1">
    <mergeCell ref="C17:D20"/>
  </mergeCells>
  <phoneticPr fontId="18"/>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4"/>
  <sheetViews>
    <sheetView workbookViewId="0">
      <selection activeCell="C11" sqref="C11"/>
    </sheetView>
  </sheetViews>
  <sheetFormatPr defaultColWidth="9" defaultRowHeight="11.25"/>
  <cols>
    <col min="1" max="1" width="23.75" style="193" customWidth="1"/>
    <col min="2" max="7" width="20.5" style="194" customWidth="1"/>
    <col min="8" max="8" width="3.125" style="193" customWidth="1"/>
    <col min="9" max="16384" width="9" style="193"/>
  </cols>
  <sheetData>
    <row r="2" spans="1:7" ht="24.75" customHeight="1">
      <c r="A2" s="195" t="s">
        <v>180</v>
      </c>
      <c r="B2" s="196" t="s">
        <v>180</v>
      </c>
      <c r="C2" s="196"/>
      <c r="D2" s="196"/>
      <c r="E2" s="196"/>
      <c r="F2" s="196"/>
      <c r="G2" s="196"/>
    </row>
    <row r="3" spans="1:7" ht="24.75" customHeight="1">
      <c r="A3" s="195" t="s">
        <v>217</v>
      </c>
      <c r="B3" s="196" t="s">
        <v>217</v>
      </c>
      <c r="C3" s="196"/>
      <c r="D3" s="196"/>
      <c r="E3" s="196"/>
      <c r="F3" s="196"/>
      <c r="G3" s="196"/>
    </row>
    <row r="4" spans="1:7" ht="24.75" customHeight="1">
      <c r="A4" s="195" t="s">
        <v>212</v>
      </c>
      <c r="B4" s="196" t="s">
        <v>186</v>
      </c>
      <c r="C4" s="196" t="s">
        <v>187</v>
      </c>
      <c r="D4" s="196" t="s">
        <v>188</v>
      </c>
      <c r="E4" s="196" t="s">
        <v>189</v>
      </c>
      <c r="F4" s="196" t="s">
        <v>190</v>
      </c>
      <c r="G4" s="196" t="s">
        <v>213</v>
      </c>
    </row>
    <row r="5" spans="1:7" ht="24.75" customHeight="1">
      <c r="A5" s="195" t="s">
        <v>192</v>
      </c>
      <c r="B5" s="196" t="s">
        <v>194</v>
      </c>
      <c r="C5" s="196" t="s">
        <v>195</v>
      </c>
      <c r="D5" s="196" t="s">
        <v>196</v>
      </c>
      <c r="E5" s="196" t="s">
        <v>214</v>
      </c>
      <c r="F5" s="196"/>
      <c r="G5" s="196"/>
    </row>
    <row r="6" spans="1:7" ht="24.75" customHeight="1">
      <c r="A6" s="195" t="s">
        <v>197</v>
      </c>
      <c r="B6" s="196" t="s">
        <v>197</v>
      </c>
      <c r="C6" s="196"/>
      <c r="D6" s="196"/>
      <c r="E6" s="196"/>
      <c r="F6" s="196"/>
      <c r="G6" s="196"/>
    </row>
    <row r="7" spans="1:7" ht="24.75" customHeight="1">
      <c r="A7" s="195" t="s">
        <v>198</v>
      </c>
      <c r="B7" s="196" t="s">
        <v>198</v>
      </c>
      <c r="C7" s="196"/>
      <c r="D7" s="196"/>
      <c r="E7" s="196"/>
      <c r="F7" s="196"/>
      <c r="G7" s="196"/>
    </row>
    <row r="8" spans="1:7" ht="24.75" customHeight="1">
      <c r="A8" s="195" t="s">
        <v>199</v>
      </c>
      <c r="B8" s="196" t="s">
        <v>199</v>
      </c>
      <c r="C8" s="196"/>
      <c r="D8" s="196"/>
      <c r="E8" s="196"/>
      <c r="F8" s="196"/>
      <c r="G8" s="196"/>
    </row>
    <row r="9" spans="1:7" ht="24.75" customHeight="1">
      <c r="A9" s="195" t="s">
        <v>200</v>
      </c>
      <c r="B9" s="196" t="s">
        <v>200</v>
      </c>
      <c r="C9" s="196"/>
      <c r="D9" s="196"/>
      <c r="E9" s="196"/>
      <c r="F9" s="196"/>
      <c r="G9" s="196"/>
    </row>
    <row r="10" spans="1:7" ht="24.75" customHeight="1">
      <c r="A10" s="195" t="s">
        <v>201</v>
      </c>
      <c r="B10" s="196" t="s">
        <v>201</v>
      </c>
      <c r="C10" s="196"/>
      <c r="D10" s="196"/>
      <c r="E10" s="196"/>
      <c r="F10" s="196"/>
      <c r="G10" s="196"/>
    </row>
    <row r="11" spans="1:7" ht="24.75" customHeight="1">
      <c r="A11" s="195" t="s">
        <v>219</v>
      </c>
      <c r="B11" s="196" t="s">
        <v>204</v>
      </c>
      <c r="C11" s="196" t="s">
        <v>205</v>
      </c>
      <c r="D11" s="196" t="s">
        <v>206</v>
      </c>
      <c r="E11" s="196" t="s">
        <v>207</v>
      </c>
      <c r="F11" s="196" t="s">
        <v>208</v>
      </c>
      <c r="G11" s="196" t="s">
        <v>221</v>
      </c>
    </row>
    <row r="12" spans="1:7" ht="24.75" customHeight="1">
      <c r="A12" s="195" t="s">
        <v>209</v>
      </c>
      <c r="B12" s="196" t="s">
        <v>209</v>
      </c>
      <c r="C12" s="196"/>
      <c r="D12" s="196"/>
      <c r="E12" s="196"/>
      <c r="F12" s="196"/>
      <c r="G12" s="196"/>
    </row>
    <row r="13" spans="1:7" ht="24.75" customHeight="1">
      <c r="A13" s="195" t="s">
        <v>210</v>
      </c>
      <c r="B13" s="196" t="s">
        <v>210</v>
      </c>
      <c r="C13" s="196"/>
      <c r="D13" s="196"/>
      <c r="E13" s="196"/>
      <c r="F13" s="196"/>
      <c r="G13" s="196"/>
    </row>
    <row r="14" spans="1:7" ht="24.75" customHeight="1">
      <c r="A14" s="195" t="s">
        <v>211</v>
      </c>
      <c r="B14" s="196" t="s">
        <v>211</v>
      </c>
      <c r="C14" s="196"/>
      <c r="D14" s="196"/>
      <c r="E14" s="196"/>
      <c r="F14" s="196"/>
      <c r="G14" s="196"/>
    </row>
  </sheetData>
  <sheetProtection password="DC4F" sheet="1" objects="1" scenarios="1"/>
  <phoneticPr fontId="18"/>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9"/>
  <sheetViews>
    <sheetView topLeftCell="A42" workbookViewId="0">
      <selection activeCell="C55" sqref="C55"/>
    </sheetView>
  </sheetViews>
  <sheetFormatPr defaultColWidth="9" defaultRowHeight="11.25"/>
  <cols>
    <col min="1" max="2" width="15.625" style="155" customWidth="1"/>
    <col min="3" max="3" width="23.75" style="155" customWidth="1"/>
    <col min="4" max="4" width="15.625" style="155" customWidth="1"/>
    <col min="5" max="16384" width="9" style="155"/>
  </cols>
  <sheetData>
    <row r="1" spans="1:10">
      <c r="A1" s="1" t="s">
        <v>174</v>
      </c>
      <c r="B1" s="2" t="s">
        <v>175</v>
      </c>
      <c r="C1" s="2" t="s">
        <v>176</v>
      </c>
      <c r="D1" s="153" t="s">
        <v>177</v>
      </c>
      <c r="E1" s="3" t="s">
        <v>178</v>
      </c>
      <c r="F1" s="3" t="s">
        <v>179</v>
      </c>
      <c r="G1" s="3" t="s">
        <v>241</v>
      </c>
      <c r="H1" s="3" t="s">
        <v>242</v>
      </c>
      <c r="I1" s="3" t="s">
        <v>243</v>
      </c>
      <c r="J1" s="3" t="s">
        <v>244</v>
      </c>
    </row>
    <row r="2" spans="1:10">
      <c r="A2" s="5" t="s">
        <v>215</v>
      </c>
      <c r="B2" s="157" t="s">
        <v>180</v>
      </c>
      <c r="C2" s="154" t="s">
        <v>180</v>
      </c>
      <c r="D2" s="154" t="s">
        <v>181</v>
      </c>
      <c r="E2" s="13">
        <v>7.928228444506924E-2</v>
      </c>
      <c r="F2" s="13">
        <v>8.7939538688265179E-2</v>
      </c>
      <c r="G2" s="14">
        <v>-4.8938117103715963E-2</v>
      </c>
      <c r="H2" s="14">
        <v>4.8048316199695122E-2</v>
      </c>
      <c r="I2" s="13">
        <v>0.11100254388766684</v>
      </c>
      <c r="J2" s="13">
        <v>0.18765900987662654</v>
      </c>
    </row>
    <row r="3" spans="1:10">
      <c r="A3" s="5" t="s">
        <v>215</v>
      </c>
      <c r="B3" s="157" t="s">
        <v>180</v>
      </c>
      <c r="C3" s="154" t="s">
        <v>180</v>
      </c>
      <c r="D3" s="154" t="s">
        <v>182</v>
      </c>
      <c r="E3" s="13">
        <v>6.0964559896808185E-2</v>
      </c>
      <c r="F3" s="13">
        <v>0.13652267790168635</v>
      </c>
      <c r="G3" s="14">
        <v>-7.1481024050943837E-2</v>
      </c>
      <c r="H3" s="14">
        <v>1.468550848835054E-2</v>
      </c>
      <c r="I3" s="13">
        <v>0.10364704457566783</v>
      </c>
      <c r="J3" s="13">
        <v>0.27818139327946162</v>
      </c>
    </row>
    <row r="4" spans="1:10">
      <c r="A4" s="5" t="s">
        <v>215</v>
      </c>
      <c r="B4" s="157" t="s">
        <v>183</v>
      </c>
      <c r="C4" s="154" t="s">
        <v>183</v>
      </c>
      <c r="D4" s="154" t="s">
        <v>181</v>
      </c>
      <c r="E4" s="13">
        <v>6.9143727854080864E-2</v>
      </c>
      <c r="F4" s="13">
        <v>0.10840195397417982</v>
      </c>
      <c r="G4" s="14">
        <v>-5.1538250634708099E-2</v>
      </c>
      <c r="H4" s="14">
        <v>2.710624694252518E-2</v>
      </c>
      <c r="I4" s="13">
        <v>0.12040177587494051</v>
      </c>
      <c r="J4" s="13">
        <v>0.23115792646825714</v>
      </c>
    </row>
    <row r="5" spans="1:10">
      <c r="A5" s="5" t="s">
        <v>215</v>
      </c>
      <c r="B5" s="157" t="s">
        <v>183</v>
      </c>
      <c r="C5" s="154" t="s">
        <v>183</v>
      </c>
      <c r="D5" s="154" t="s">
        <v>182</v>
      </c>
      <c r="E5" s="13">
        <v>7.1413438928956824E-2</v>
      </c>
      <c r="F5" s="13">
        <v>0.15996076692512096</v>
      </c>
      <c r="G5" s="14">
        <v>-0.10120997321266377</v>
      </c>
      <c r="H5" s="14">
        <v>1.2450599341476984E-2</v>
      </c>
      <c r="I5" s="13">
        <v>0.13992758280712495</v>
      </c>
      <c r="J5" s="13">
        <v>0.30787181836381255</v>
      </c>
    </row>
    <row r="6" spans="1:10">
      <c r="A6" s="5" t="s">
        <v>215</v>
      </c>
      <c r="B6" s="157" t="s">
        <v>184</v>
      </c>
      <c r="C6" s="154" t="s">
        <v>185</v>
      </c>
      <c r="D6" s="154" t="s">
        <v>181</v>
      </c>
      <c r="E6" s="13">
        <v>2.4205244861329592E-2</v>
      </c>
      <c r="F6" s="13">
        <v>8.049425495789124E-2</v>
      </c>
      <c r="G6" s="14">
        <v>-6.5600220910601081E-2</v>
      </c>
      <c r="H6" s="14">
        <v>-4.3039118666267943E-3</v>
      </c>
      <c r="I6" s="13">
        <v>5.6095369165746756E-2</v>
      </c>
      <c r="J6" s="13">
        <v>0.1319656265784456</v>
      </c>
    </row>
    <row r="7" spans="1:10">
      <c r="A7" s="5" t="s">
        <v>215</v>
      </c>
      <c r="B7" s="157" t="s">
        <v>184</v>
      </c>
      <c r="C7" s="154" t="s">
        <v>185</v>
      </c>
      <c r="D7" s="154" t="s">
        <v>182</v>
      </c>
      <c r="E7" s="13">
        <v>3.0947686262813426E-2</v>
      </c>
      <c r="F7" s="13">
        <v>0.12419089401924796</v>
      </c>
      <c r="G7" s="14">
        <v>-8.9630491030906298E-2</v>
      </c>
      <c r="H7" s="14">
        <v>-8.6127277408954064E-3</v>
      </c>
      <c r="I7" s="13">
        <v>8.0321158828394398E-2</v>
      </c>
      <c r="J7" s="13">
        <v>0.21105341178782691</v>
      </c>
    </row>
    <row r="8" spans="1:10">
      <c r="A8" s="5" t="s">
        <v>215</v>
      </c>
      <c r="B8" s="157" t="s">
        <v>184</v>
      </c>
      <c r="C8" s="154" t="s">
        <v>186</v>
      </c>
      <c r="D8" s="154" t="s">
        <v>181</v>
      </c>
      <c r="E8" s="13">
        <v>2.3081544756430039E-2</v>
      </c>
      <c r="F8" s="13">
        <v>7.6270614598775655E-2</v>
      </c>
      <c r="G8" s="14">
        <v>-4.9160381603936841E-2</v>
      </c>
      <c r="H8" s="14">
        <v>-3.3448379804177039E-3</v>
      </c>
      <c r="I8" s="13">
        <v>5.1755866357941084E-2</v>
      </c>
      <c r="J8" s="13">
        <v>0.120192369214898</v>
      </c>
    </row>
    <row r="9" spans="1:10">
      <c r="A9" s="5" t="s">
        <v>215</v>
      </c>
      <c r="B9" s="157" t="s">
        <v>184</v>
      </c>
      <c r="C9" s="154" t="s">
        <v>186</v>
      </c>
      <c r="D9" s="154" t="s">
        <v>182</v>
      </c>
      <c r="E9" s="13">
        <v>2.7390110161663789E-2</v>
      </c>
      <c r="F9" s="13">
        <v>0.11716089992745091</v>
      </c>
      <c r="G9" s="14">
        <v>-6.8350728368987979E-2</v>
      </c>
      <c r="H9" s="14">
        <v>-7.7220399459450237E-3</v>
      </c>
      <c r="I9" s="13">
        <v>6.8943475798704551E-2</v>
      </c>
      <c r="J9" s="13">
        <v>0.20538238635552364</v>
      </c>
    </row>
    <row r="10" spans="1:10">
      <c r="A10" s="5" t="s">
        <v>215</v>
      </c>
      <c r="B10" s="157" t="s">
        <v>184</v>
      </c>
      <c r="C10" s="154" t="s">
        <v>187</v>
      </c>
      <c r="D10" s="154" t="s">
        <v>181</v>
      </c>
      <c r="E10" s="13">
        <v>1.2954126348823244E-2</v>
      </c>
      <c r="F10" s="13">
        <v>6.3917467842507444E-2</v>
      </c>
      <c r="G10" s="14">
        <v>-5.9623117092409229E-2</v>
      </c>
      <c r="H10" s="14">
        <v>-4.9636666673178497E-3</v>
      </c>
      <c r="I10" s="13">
        <v>3.4939082908967967E-2</v>
      </c>
      <c r="J10" s="13">
        <v>9.5301646532839415E-2</v>
      </c>
    </row>
    <row r="11" spans="1:10">
      <c r="A11" s="5" t="s">
        <v>215</v>
      </c>
      <c r="B11" s="157" t="s">
        <v>184</v>
      </c>
      <c r="C11" s="154" t="s">
        <v>187</v>
      </c>
      <c r="D11" s="154" t="s">
        <v>182</v>
      </c>
      <c r="E11" s="13">
        <v>6.4392020966098449E-3</v>
      </c>
      <c r="F11" s="13">
        <v>0.10426465440834813</v>
      </c>
      <c r="G11" s="14">
        <v>-8.2493235118003175E-2</v>
      </c>
      <c r="H11" s="14">
        <v>-1.7588895255023551E-2</v>
      </c>
      <c r="I11" s="13">
        <v>5.2353920352621985E-2</v>
      </c>
      <c r="J11" s="13">
        <v>0.14947357884943815</v>
      </c>
    </row>
    <row r="12" spans="1:10">
      <c r="A12" s="5" t="s">
        <v>215</v>
      </c>
      <c r="B12" s="157" t="s">
        <v>184</v>
      </c>
      <c r="C12" s="154" t="s">
        <v>188</v>
      </c>
      <c r="D12" s="154" t="s">
        <v>181</v>
      </c>
      <c r="E12" s="13">
        <v>1.7219956917232531E-2</v>
      </c>
      <c r="F12" s="13">
        <v>7.5857150560987935E-2</v>
      </c>
      <c r="G12" s="14">
        <v>-6.2235284677924989E-2</v>
      </c>
      <c r="H12" s="14">
        <v>-1.3258745075685687E-2</v>
      </c>
      <c r="I12" s="13">
        <v>4.5963194960654652E-2</v>
      </c>
      <c r="J12" s="13">
        <v>0.11580531367700718</v>
      </c>
    </row>
    <row r="13" spans="1:10">
      <c r="A13" s="5" t="s">
        <v>215</v>
      </c>
      <c r="B13" s="158" t="s">
        <v>184</v>
      </c>
      <c r="C13" s="156" t="s">
        <v>188</v>
      </c>
      <c r="D13" s="156" t="s">
        <v>182</v>
      </c>
      <c r="E13" s="13">
        <v>2.0632732456516575E-2</v>
      </c>
      <c r="F13" s="13">
        <v>8.8101095491166584E-2</v>
      </c>
      <c r="G13" s="14">
        <v>-8.5344798916031014E-2</v>
      </c>
      <c r="H13" s="14">
        <v>-1.3966862614383665E-2</v>
      </c>
      <c r="I13" s="13">
        <v>5.4571458085634295E-2</v>
      </c>
      <c r="J13" s="13">
        <v>0.12933179580798454</v>
      </c>
    </row>
    <row r="14" spans="1:10">
      <c r="A14" s="5" t="s">
        <v>215</v>
      </c>
      <c r="B14" s="156" t="s">
        <v>184</v>
      </c>
      <c r="C14" s="156" t="s">
        <v>189</v>
      </c>
      <c r="D14" s="156" t="s">
        <v>181</v>
      </c>
      <c r="E14" s="13">
        <v>3.1614147878634799E-2</v>
      </c>
      <c r="F14" s="13">
        <v>8.3458040669570341E-2</v>
      </c>
      <c r="G14" s="14">
        <v>-6.5786589478509655E-2</v>
      </c>
      <c r="H14" s="14">
        <v>-3.3930091119688428E-4</v>
      </c>
      <c r="I14" s="13">
        <v>6.4801850126138164E-2</v>
      </c>
      <c r="J14" s="13">
        <v>0.1469959385941163</v>
      </c>
    </row>
    <row r="15" spans="1:10">
      <c r="A15" s="5" t="s">
        <v>215</v>
      </c>
      <c r="B15" s="156" t="s">
        <v>184</v>
      </c>
      <c r="C15" s="156" t="s">
        <v>189</v>
      </c>
      <c r="D15" s="156" t="s">
        <v>182</v>
      </c>
      <c r="E15" s="13">
        <v>5.0285460122235136E-2</v>
      </c>
      <c r="F15" s="13">
        <v>0.1213104329741817</v>
      </c>
      <c r="G15" s="14">
        <v>-7.7324584157564782E-2</v>
      </c>
      <c r="H15" s="14">
        <v>9.0967023227762206E-3</v>
      </c>
      <c r="I15" s="13">
        <v>9.7971881865158802E-2</v>
      </c>
      <c r="J15" s="13">
        <v>0.22064525890124762</v>
      </c>
    </row>
    <row r="16" spans="1:10">
      <c r="A16" s="5" t="s">
        <v>215</v>
      </c>
      <c r="B16" s="156" t="s">
        <v>184</v>
      </c>
      <c r="C16" s="156" t="s">
        <v>190</v>
      </c>
      <c r="D16" s="156" t="s">
        <v>181</v>
      </c>
      <c r="E16" s="13">
        <v>4.0488571360030694E-2</v>
      </c>
      <c r="F16" s="13">
        <v>8.8250296645504142E-2</v>
      </c>
      <c r="G16" s="14">
        <v>-6.9957190198959504E-2</v>
      </c>
      <c r="H16" s="14">
        <v>6.3568085259583795E-3</v>
      </c>
      <c r="I16" s="13">
        <v>7.5074355620185163E-2</v>
      </c>
      <c r="J16" s="13">
        <v>0.1567526723010132</v>
      </c>
    </row>
    <row r="17" spans="1:10">
      <c r="A17" s="5" t="s">
        <v>215</v>
      </c>
      <c r="B17" s="156" t="s">
        <v>184</v>
      </c>
      <c r="C17" s="156" t="s">
        <v>190</v>
      </c>
      <c r="D17" s="156" t="s">
        <v>182</v>
      </c>
      <c r="E17" s="13">
        <v>4.4671970433845222E-2</v>
      </c>
      <c r="F17" s="13">
        <v>0.13947539720824298</v>
      </c>
      <c r="G17" s="14">
        <v>-0.1007679755185627</v>
      </c>
      <c r="H17" s="14">
        <v>-5.0672946586924339E-4</v>
      </c>
      <c r="I17" s="13">
        <v>0.10408203160050183</v>
      </c>
      <c r="J17" s="13">
        <v>0.24501394057960957</v>
      </c>
    </row>
    <row r="18" spans="1:10">
      <c r="A18" s="5" t="s">
        <v>215</v>
      </c>
      <c r="B18" s="156" t="s">
        <v>191</v>
      </c>
      <c r="C18" s="156" t="s">
        <v>191</v>
      </c>
      <c r="D18" s="156" t="s">
        <v>181</v>
      </c>
      <c r="E18" s="13"/>
      <c r="F18" s="13"/>
      <c r="G18" s="14"/>
      <c r="H18" s="14"/>
      <c r="I18" s="13"/>
      <c r="J18" s="13"/>
    </row>
    <row r="19" spans="1:10">
      <c r="A19" s="5" t="s">
        <v>215</v>
      </c>
      <c r="B19" s="156" t="s">
        <v>191</v>
      </c>
      <c r="C19" s="156" t="s">
        <v>191</v>
      </c>
      <c r="D19" s="156" t="s">
        <v>182</v>
      </c>
      <c r="E19" s="13"/>
      <c r="F19" s="13"/>
      <c r="G19" s="14"/>
      <c r="H19" s="14"/>
      <c r="I19" s="13"/>
      <c r="J19" s="13"/>
    </row>
    <row r="20" spans="1:10">
      <c r="A20" s="5" t="s">
        <v>215</v>
      </c>
      <c r="B20" s="156" t="s">
        <v>192</v>
      </c>
      <c r="C20" s="156" t="s">
        <v>193</v>
      </c>
      <c r="D20" s="156" t="s">
        <v>181</v>
      </c>
      <c r="E20" s="13">
        <v>2.4597943732260843E-2</v>
      </c>
      <c r="F20" s="13">
        <v>8.6573644849139819E-2</v>
      </c>
      <c r="G20" s="14">
        <v>-6.7409583826991054E-2</v>
      </c>
      <c r="H20" s="14">
        <v>-3.8666125391870012E-3</v>
      </c>
      <c r="I20" s="13">
        <v>5.5993044719455459E-2</v>
      </c>
      <c r="J20" s="13">
        <v>0.13838426533825435</v>
      </c>
    </row>
    <row r="21" spans="1:10">
      <c r="A21" s="5" t="s">
        <v>215</v>
      </c>
      <c r="B21" s="156" t="s">
        <v>192</v>
      </c>
      <c r="C21" s="156" t="s">
        <v>193</v>
      </c>
      <c r="D21" s="156" t="s">
        <v>182</v>
      </c>
      <c r="E21" s="13">
        <v>2.7058232296162128E-2</v>
      </c>
      <c r="F21" s="13">
        <v>0.15382286285733482</v>
      </c>
      <c r="G21" s="14">
        <v>-0.11052281483209557</v>
      </c>
      <c r="H21" s="14">
        <v>-1.349087266311288E-2</v>
      </c>
      <c r="I21" s="13">
        <v>7.9709952315220683E-2</v>
      </c>
      <c r="J21" s="13">
        <v>0.24426637377620483</v>
      </c>
    </row>
    <row r="22" spans="1:10">
      <c r="A22" s="5" t="s">
        <v>215</v>
      </c>
      <c r="B22" s="156" t="s">
        <v>192</v>
      </c>
      <c r="C22" s="156" t="s">
        <v>194</v>
      </c>
      <c r="D22" s="156" t="s">
        <v>181</v>
      </c>
      <c r="E22" s="13">
        <v>1.3379924825208708E-2</v>
      </c>
      <c r="F22" s="13">
        <v>6.9234392444238943E-2</v>
      </c>
      <c r="G22" s="14">
        <v>-5.4208351354539518E-2</v>
      </c>
      <c r="H22" s="14">
        <v>-7.4381874301891471E-3</v>
      </c>
      <c r="I22" s="13">
        <v>3.8442314942689133E-2</v>
      </c>
      <c r="J22" s="13">
        <v>0.10075886018761347</v>
      </c>
    </row>
    <row r="23" spans="1:10">
      <c r="A23" s="5" t="s">
        <v>215</v>
      </c>
      <c r="B23" s="156" t="s">
        <v>192</v>
      </c>
      <c r="C23" s="156" t="s">
        <v>194</v>
      </c>
      <c r="D23" s="156" t="s">
        <v>182</v>
      </c>
      <c r="E23" s="13">
        <v>8.8433442057155084E-3</v>
      </c>
      <c r="F23" s="13">
        <v>0.182481156204889</v>
      </c>
      <c r="G23" s="14">
        <v>-9.9469911916738193E-2</v>
      </c>
      <c r="H23" s="14">
        <v>-2.0309821201173212E-2</v>
      </c>
      <c r="I23" s="13">
        <v>4.5701288900608927E-2</v>
      </c>
      <c r="J23" s="13">
        <v>0.21897738757447419</v>
      </c>
    </row>
    <row r="24" spans="1:10">
      <c r="A24" s="5" t="s">
        <v>215</v>
      </c>
      <c r="B24" s="156" t="s">
        <v>192</v>
      </c>
      <c r="C24" s="156" t="s">
        <v>195</v>
      </c>
      <c r="D24" s="156" t="s">
        <v>181</v>
      </c>
      <c r="E24" s="13">
        <v>5.7647473298371721E-3</v>
      </c>
      <c r="F24" s="13">
        <v>8.6286783375389198E-2</v>
      </c>
      <c r="G24" s="14">
        <v>-9.0733726343464549E-2</v>
      </c>
      <c r="H24" s="14">
        <v>-2.4434393045705063E-2</v>
      </c>
      <c r="I24" s="13">
        <v>4.0643836349634262E-2</v>
      </c>
      <c r="J24" s="13">
        <v>0.13214603099756431</v>
      </c>
    </row>
    <row r="25" spans="1:10">
      <c r="A25" s="5" t="s">
        <v>215</v>
      </c>
      <c r="B25" s="156" t="s">
        <v>192</v>
      </c>
      <c r="C25" s="156" t="s">
        <v>195</v>
      </c>
      <c r="D25" s="156" t="s">
        <v>182</v>
      </c>
      <c r="E25" s="13">
        <v>2.2288509411508155E-2</v>
      </c>
      <c r="F25" s="13">
        <v>0.1758838736163286</v>
      </c>
      <c r="G25" s="14">
        <v>-0.13690340063025566</v>
      </c>
      <c r="H25" s="14">
        <v>-3.1525507851818985E-2</v>
      </c>
      <c r="I25" s="13">
        <v>8.4693224494806207E-2</v>
      </c>
      <c r="J25" s="13">
        <v>0.27779135569327135</v>
      </c>
    </row>
    <row r="26" spans="1:10">
      <c r="A26" s="5" t="s">
        <v>215</v>
      </c>
      <c r="B26" s="156" t="s">
        <v>192</v>
      </c>
      <c r="C26" s="156" t="s">
        <v>196</v>
      </c>
      <c r="D26" s="156" t="s">
        <v>181</v>
      </c>
      <c r="E26" s="13">
        <v>2.1491947032182997E-2</v>
      </c>
      <c r="F26" s="13">
        <v>8.6228158479034339E-2</v>
      </c>
      <c r="G26" s="14">
        <v>-7.0676740147719297E-2</v>
      </c>
      <c r="H26" s="14">
        <v>-5.1718161657873058E-3</v>
      </c>
      <c r="I26" s="13">
        <v>5.1336821794958243E-2</v>
      </c>
      <c r="J26" s="13">
        <v>0.13607520987950575</v>
      </c>
    </row>
    <row r="27" spans="1:10">
      <c r="A27" s="5" t="s">
        <v>215</v>
      </c>
      <c r="B27" s="156" t="s">
        <v>192</v>
      </c>
      <c r="C27" s="156" t="s">
        <v>196</v>
      </c>
      <c r="D27" s="156" t="s">
        <v>182</v>
      </c>
      <c r="E27" s="13">
        <v>2.3681376579006104E-2</v>
      </c>
      <c r="F27" s="13">
        <v>0.1433088216965992</v>
      </c>
      <c r="G27" s="14">
        <v>-0.11775977607466397</v>
      </c>
      <c r="H27" s="14">
        <v>-1.5760090994367777E-2</v>
      </c>
      <c r="I27" s="13">
        <v>8.0738737211565104E-2</v>
      </c>
      <c r="J27" s="13">
        <v>0.22549918153874049</v>
      </c>
    </row>
    <row r="28" spans="1:10">
      <c r="A28" s="5" t="s">
        <v>215</v>
      </c>
      <c r="B28" s="156" t="s">
        <v>191</v>
      </c>
      <c r="C28" s="156" t="s">
        <v>191</v>
      </c>
      <c r="D28" s="156" t="s">
        <v>181</v>
      </c>
      <c r="E28" s="13"/>
      <c r="F28" s="13"/>
      <c r="G28" s="14"/>
      <c r="H28" s="14"/>
      <c r="I28" s="13"/>
      <c r="J28" s="13"/>
    </row>
    <row r="29" spans="1:10">
      <c r="A29" s="5" t="s">
        <v>215</v>
      </c>
      <c r="B29" s="156" t="s">
        <v>191</v>
      </c>
      <c r="C29" s="156" t="s">
        <v>191</v>
      </c>
      <c r="D29" s="156" t="s">
        <v>182</v>
      </c>
      <c r="E29" s="13"/>
      <c r="F29" s="13"/>
      <c r="G29" s="14"/>
      <c r="H29" s="14"/>
      <c r="I29" s="13"/>
      <c r="J29" s="13"/>
    </row>
    <row r="30" spans="1:10">
      <c r="A30" s="5" t="s">
        <v>215</v>
      </c>
      <c r="B30" s="156" t="s">
        <v>197</v>
      </c>
      <c r="C30" s="156" t="s">
        <v>197</v>
      </c>
      <c r="D30" s="156" t="s">
        <v>181</v>
      </c>
      <c r="E30" s="13">
        <v>1.0889782330624183E-2</v>
      </c>
      <c r="F30" s="13">
        <v>9.7841458334164966E-2</v>
      </c>
      <c r="G30" s="14">
        <v>-7.2159713397334735E-2</v>
      </c>
      <c r="H30" s="14">
        <v>-1.501433601799554E-2</v>
      </c>
      <c r="I30" s="13">
        <v>4.1925833148750223E-2</v>
      </c>
      <c r="J30" s="13">
        <v>0.14928708521772166</v>
      </c>
    </row>
    <row r="31" spans="1:10">
      <c r="A31" s="5" t="s">
        <v>215</v>
      </c>
      <c r="B31" s="156" t="s">
        <v>197</v>
      </c>
      <c r="C31" s="156" t="s">
        <v>197</v>
      </c>
      <c r="D31" s="156" t="s">
        <v>182</v>
      </c>
      <c r="E31" s="13">
        <v>5.3022675655451197E-3</v>
      </c>
      <c r="F31" s="13">
        <v>0.13080732889124269</v>
      </c>
      <c r="G31" s="14">
        <v>-0.13592538224743789</v>
      </c>
      <c r="H31" s="14">
        <v>-3.7795676961749639E-2</v>
      </c>
      <c r="I31" s="13">
        <v>5.2521927264151398E-2</v>
      </c>
      <c r="J31" s="13">
        <v>0.18545561406334832</v>
      </c>
    </row>
    <row r="32" spans="1:10">
      <c r="A32" s="5" t="s">
        <v>215</v>
      </c>
      <c r="B32" s="156" t="s">
        <v>198</v>
      </c>
      <c r="C32" s="156" t="s">
        <v>198</v>
      </c>
      <c r="D32" s="156" t="s">
        <v>181</v>
      </c>
      <c r="E32" s="13">
        <v>4.7229476952853601E-2</v>
      </c>
      <c r="F32" s="13">
        <v>0.12167544348747941</v>
      </c>
      <c r="G32" s="14">
        <v>-5.6740987229579549E-2</v>
      </c>
      <c r="H32" s="14">
        <v>1.2911368130348438E-2</v>
      </c>
      <c r="I32" s="13">
        <v>0.10334276698036425</v>
      </c>
      <c r="J32" s="13">
        <v>0.24406074776679246</v>
      </c>
    </row>
    <row r="33" spans="1:10">
      <c r="A33" s="5" t="s">
        <v>215</v>
      </c>
      <c r="B33" s="156" t="s">
        <v>198</v>
      </c>
      <c r="C33" s="156" t="s">
        <v>198</v>
      </c>
      <c r="D33" s="156" t="s">
        <v>182</v>
      </c>
      <c r="E33" s="13">
        <v>2.6251027078756498E-2</v>
      </c>
      <c r="F33" s="13">
        <v>0.15416840795009804</v>
      </c>
      <c r="G33" s="14">
        <v>-8.8266313380458261E-2</v>
      </c>
      <c r="H33" s="14">
        <v>9.9544304795491059E-4</v>
      </c>
      <c r="I33" s="13">
        <v>5.9960973058548722E-2</v>
      </c>
      <c r="J33" s="13">
        <v>0.25464460288624763</v>
      </c>
    </row>
    <row r="34" spans="1:10">
      <c r="A34" s="5" t="s">
        <v>215</v>
      </c>
      <c r="B34" s="156" t="s">
        <v>199</v>
      </c>
      <c r="C34" s="156" t="s">
        <v>199</v>
      </c>
      <c r="D34" s="156" t="s">
        <v>181</v>
      </c>
      <c r="E34" s="13">
        <v>4.7363877515708572E-2</v>
      </c>
      <c r="F34" s="13">
        <v>0.13187197785575655</v>
      </c>
      <c r="G34" s="14">
        <v>-6.1945640085371588E-2</v>
      </c>
      <c r="H34" s="14">
        <v>8.2745749078748116E-3</v>
      </c>
      <c r="I34" s="13">
        <v>0.10822800702340658</v>
      </c>
      <c r="J34" s="13">
        <v>0.27902448504995642</v>
      </c>
    </row>
    <row r="35" spans="1:10">
      <c r="A35" s="5" t="s">
        <v>215</v>
      </c>
      <c r="B35" s="156" t="s">
        <v>199</v>
      </c>
      <c r="C35" s="156" t="s">
        <v>199</v>
      </c>
      <c r="D35" s="156" t="s">
        <v>182</v>
      </c>
      <c r="E35" s="13">
        <v>7.4792817171981607E-2</v>
      </c>
      <c r="F35" s="13">
        <v>0.2192492069083358</v>
      </c>
      <c r="G35" s="14">
        <v>-0.11896976782796075</v>
      </c>
      <c r="H35" s="14">
        <v>2.7547028628005666E-3</v>
      </c>
      <c r="I35" s="13">
        <v>0.18030982690451025</v>
      </c>
      <c r="J35" s="13">
        <v>0.44555513150810949</v>
      </c>
    </row>
    <row r="36" spans="1:10">
      <c r="A36" s="5" t="s">
        <v>215</v>
      </c>
      <c r="B36" s="156" t="s">
        <v>200</v>
      </c>
      <c r="C36" s="156" t="s">
        <v>200</v>
      </c>
      <c r="D36" s="156" t="s">
        <v>181</v>
      </c>
      <c r="E36" s="13">
        <v>3.2304314279279427E-2</v>
      </c>
      <c r="F36" s="13">
        <v>8.9192705335996145E-2</v>
      </c>
      <c r="G36" s="14">
        <v>-4.5729518215399771E-2</v>
      </c>
      <c r="H36" s="14">
        <v>7.1076981449002567E-3</v>
      </c>
      <c r="I36" s="13">
        <v>6.4825889322014399E-2</v>
      </c>
      <c r="J36" s="13">
        <v>0.1540412570059374</v>
      </c>
    </row>
    <row r="37" spans="1:10">
      <c r="A37" s="5" t="s">
        <v>215</v>
      </c>
      <c r="B37" s="156" t="s">
        <v>200</v>
      </c>
      <c r="C37" s="156" t="s">
        <v>200</v>
      </c>
      <c r="D37" s="156" t="s">
        <v>182</v>
      </c>
      <c r="E37" s="13">
        <v>4.1952337348877343E-2</v>
      </c>
      <c r="F37" s="13">
        <v>0.1583576965741659</v>
      </c>
      <c r="G37" s="14">
        <v>-7.4034312260950919E-2</v>
      </c>
      <c r="H37" s="14">
        <v>4.4084027523624548E-4</v>
      </c>
      <c r="I37" s="13">
        <v>0.1081615717579647</v>
      </c>
      <c r="J37" s="13">
        <v>0.28835739491927642</v>
      </c>
    </row>
    <row r="38" spans="1:10">
      <c r="A38" s="5" t="s">
        <v>215</v>
      </c>
      <c r="B38" s="156" t="s">
        <v>201</v>
      </c>
      <c r="C38" s="156" t="s">
        <v>201</v>
      </c>
      <c r="D38" s="156" t="s">
        <v>181</v>
      </c>
      <c r="E38" s="13">
        <v>6.8640127378162032E-4</v>
      </c>
      <c r="F38" s="13">
        <v>9.9977147897215207E-2</v>
      </c>
      <c r="G38" s="14">
        <v>-7.2856711901282678E-2</v>
      </c>
      <c r="H38" s="14">
        <v>-7.3013320258115176E-3</v>
      </c>
      <c r="I38" s="13">
        <v>1.7708611140014919E-2</v>
      </c>
      <c r="J38" s="13">
        <v>9.3311426505149841E-2</v>
      </c>
    </row>
    <row r="39" spans="1:10">
      <c r="A39" s="5" t="s">
        <v>215</v>
      </c>
      <c r="B39" s="156" t="s">
        <v>201</v>
      </c>
      <c r="C39" s="156" t="s">
        <v>201</v>
      </c>
      <c r="D39" s="156" t="s">
        <v>182</v>
      </c>
      <c r="E39" s="13">
        <v>1.4417173364137064E-2</v>
      </c>
      <c r="F39" s="13">
        <v>0.17819925804922521</v>
      </c>
      <c r="G39" s="14">
        <v>-5.3952599713981676E-2</v>
      </c>
      <c r="H39" s="14">
        <v>3.9196506911073442E-4</v>
      </c>
      <c r="I39" s="13">
        <v>3.0722267497049094E-2</v>
      </c>
      <c r="J39" s="13">
        <v>0.44736253496404615</v>
      </c>
    </row>
    <row r="40" spans="1:10">
      <c r="A40" s="5" t="s">
        <v>215</v>
      </c>
      <c r="B40" s="156" t="s">
        <v>202</v>
      </c>
      <c r="C40" s="156" t="s">
        <v>203</v>
      </c>
      <c r="D40" s="156" t="s">
        <v>181</v>
      </c>
      <c r="E40" s="13">
        <v>4.8161706255467014E-2</v>
      </c>
      <c r="F40" s="13">
        <v>0.11470077905797121</v>
      </c>
      <c r="G40" s="14">
        <v>-5.771574506646876E-2</v>
      </c>
      <c r="H40" s="14">
        <v>1.2979105333115399E-2</v>
      </c>
      <c r="I40" s="13">
        <v>9.3426264738537726E-2</v>
      </c>
      <c r="J40" s="13">
        <v>0.22337849087185546</v>
      </c>
    </row>
    <row r="41" spans="1:10">
      <c r="A41" s="5" t="s">
        <v>215</v>
      </c>
      <c r="B41" s="156" t="s">
        <v>202</v>
      </c>
      <c r="C41" s="156" t="s">
        <v>203</v>
      </c>
      <c r="D41" s="156" t="s">
        <v>182</v>
      </c>
      <c r="E41" s="13">
        <v>4.6653512175693232E-2</v>
      </c>
      <c r="F41" s="13">
        <v>0.17489366723795591</v>
      </c>
      <c r="G41" s="14">
        <v>-0.12465104254093956</v>
      </c>
      <c r="H41" s="14">
        <v>-6.8958433687485591E-3</v>
      </c>
      <c r="I41" s="13">
        <v>0.11214915850478802</v>
      </c>
      <c r="J41" s="13">
        <v>0.31171479382170858</v>
      </c>
    </row>
    <row r="42" spans="1:10">
      <c r="A42" s="5" t="s">
        <v>215</v>
      </c>
      <c r="B42" s="156" t="s">
        <v>202</v>
      </c>
      <c r="C42" s="156" t="s">
        <v>204</v>
      </c>
      <c r="D42" s="156" t="s">
        <v>181</v>
      </c>
      <c r="E42" s="13">
        <v>6.1008237977356078E-2</v>
      </c>
      <c r="F42" s="13">
        <v>8.5672227074883797E-2</v>
      </c>
      <c r="G42" s="14">
        <v>-3.9594556954858327E-2</v>
      </c>
      <c r="H42" s="14">
        <v>2.6130581231327429E-2</v>
      </c>
      <c r="I42" s="13">
        <v>9.660694051393233E-2</v>
      </c>
      <c r="J42" s="13">
        <v>0.17579591619411147</v>
      </c>
    </row>
    <row r="43" spans="1:10">
      <c r="A43" s="5" t="s">
        <v>215</v>
      </c>
      <c r="B43" s="156" t="s">
        <v>202</v>
      </c>
      <c r="C43" s="156" t="s">
        <v>204</v>
      </c>
      <c r="D43" s="156" t="s">
        <v>182</v>
      </c>
      <c r="E43" s="13">
        <v>7.5992850877803719E-2</v>
      </c>
      <c r="F43" s="13">
        <v>0.1290943249001478</v>
      </c>
      <c r="G43" s="14">
        <v>-6.8084359976683551E-2</v>
      </c>
      <c r="H43" s="14">
        <v>2.589861549746535E-2</v>
      </c>
      <c r="I43" s="13">
        <v>0.13693205632744854</v>
      </c>
      <c r="J43" s="13">
        <v>0.29617834872091625</v>
      </c>
    </row>
    <row r="44" spans="1:10">
      <c r="A44" s="5" t="s">
        <v>215</v>
      </c>
      <c r="B44" s="156" t="s">
        <v>202</v>
      </c>
      <c r="C44" s="156" t="s">
        <v>205</v>
      </c>
      <c r="D44" s="156" t="s">
        <v>181</v>
      </c>
      <c r="E44" s="13">
        <v>-9.66322888829068E-4</v>
      </c>
      <c r="F44" s="13">
        <v>0.10067695331103804</v>
      </c>
      <c r="G44" s="14">
        <v>-0.12089850706920789</v>
      </c>
      <c r="H44" s="14">
        <v>-2.837162477482558E-2</v>
      </c>
      <c r="I44" s="13">
        <v>2.9793600395984138E-2</v>
      </c>
      <c r="J44" s="13">
        <v>0.12462783344537209</v>
      </c>
    </row>
    <row r="45" spans="1:10">
      <c r="A45" s="5" t="s">
        <v>215</v>
      </c>
      <c r="B45" s="156" t="s">
        <v>202</v>
      </c>
      <c r="C45" s="156" t="s">
        <v>205</v>
      </c>
      <c r="D45" s="156" t="s">
        <v>182</v>
      </c>
      <c r="E45" s="13">
        <v>1.67754197555826E-2</v>
      </c>
      <c r="F45" s="13">
        <v>0.13797258669532506</v>
      </c>
      <c r="G45" s="14">
        <v>-8.4581637875149052E-2</v>
      </c>
      <c r="H45" s="14">
        <v>-1.8648613060381347E-2</v>
      </c>
      <c r="I45" s="13">
        <v>9.3310141092583052E-2</v>
      </c>
      <c r="J45" s="13">
        <v>0.24844008555357458</v>
      </c>
    </row>
    <row r="46" spans="1:10">
      <c r="A46" s="5" t="s">
        <v>215</v>
      </c>
      <c r="B46" s="156" t="s">
        <v>202</v>
      </c>
      <c r="C46" s="156" t="s">
        <v>206</v>
      </c>
      <c r="D46" s="156" t="s">
        <v>181</v>
      </c>
      <c r="E46" s="13">
        <v>6.1708585519117919E-2</v>
      </c>
      <c r="F46" s="13">
        <v>0.1248185999637248</v>
      </c>
      <c r="G46" s="14">
        <v>-5.3897095233779918E-2</v>
      </c>
      <c r="H46" s="14">
        <v>2.3978420821821004E-2</v>
      </c>
      <c r="I46" s="13">
        <v>0.11340460806208168</v>
      </c>
      <c r="J46" s="13">
        <v>0.25893747325940392</v>
      </c>
    </row>
    <row r="47" spans="1:10">
      <c r="A47" s="5" t="s">
        <v>215</v>
      </c>
      <c r="B47" s="156" t="s">
        <v>202</v>
      </c>
      <c r="C47" s="156" t="s">
        <v>206</v>
      </c>
      <c r="D47" s="156" t="s">
        <v>182</v>
      </c>
      <c r="E47" s="13">
        <v>7.0660830751371528E-2</v>
      </c>
      <c r="F47" s="13">
        <v>0.21166760803323351</v>
      </c>
      <c r="G47" s="14">
        <v>-0.15085798721144664</v>
      </c>
      <c r="H47" s="14">
        <v>-1.0369262148517576E-2</v>
      </c>
      <c r="I47" s="13">
        <v>0.15029782851126575</v>
      </c>
      <c r="J47" s="13">
        <v>0.36929072693829879</v>
      </c>
    </row>
    <row r="48" spans="1:10">
      <c r="A48" s="5" t="s">
        <v>215</v>
      </c>
      <c r="B48" s="156" t="s">
        <v>202</v>
      </c>
      <c r="C48" s="156" t="s">
        <v>207</v>
      </c>
      <c r="D48" s="156" t="s">
        <v>181</v>
      </c>
      <c r="E48" s="13">
        <v>4.6808670584638078E-2</v>
      </c>
      <c r="F48" s="13">
        <v>0.11435183618660054</v>
      </c>
      <c r="G48" s="14">
        <v>-5.6998173980337262E-2</v>
      </c>
      <c r="H48" s="14">
        <v>1.1562926250397482E-2</v>
      </c>
      <c r="I48" s="13">
        <v>9.0780859278965773E-2</v>
      </c>
      <c r="J48" s="13">
        <v>0.21755592039883809</v>
      </c>
    </row>
    <row r="49" spans="1:10">
      <c r="A49" s="5" t="s">
        <v>215</v>
      </c>
      <c r="B49" s="156" t="s">
        <v>202</v>
      </c>
      <c r="C49" s="156" t="s">
        <v>207</v>
      </c>
      <c r="D49" s="156" t="s">
        <v>182</v>
      </c>
      <c r="E49" s="13">
        <v>3.2921695897163976E-2</v>
      </c>
      <c r="F49" s="13">
        <v>0.16923998664678744</v>
      </c>
      <c r="G49" s="14">
        <v>-0.12583738243438811</v>
      </c>
      <c r="H49" s="14">
        <v>-1.6900204030506606E-2</v>
      </c>
      <c r="I49" s="13">
        <v>8.9013796961831745E-2</v>
      </c>
      <c r="J49" s="13">
        <v>0.30980171747677637</v>
      </c>
    </row>
    <row r="50" spans="1:10">
      <c r="A50" s="5" t="s">
        <v>215</v>
      </c>
      <c r="B50" s="156" t="s">
        <v>202</v>
      </c>
      <c r="C50" s="156" t="s">
        <v>208</v>
      </c>
      <c r="D50" s="156" t="s">
        <v>181</v>
      </c>
      <c r="E50" s="13">
        <v>6.7932155821775198E-2</v>
      </c>
      <c r="F50" s="13">
        <v>0.12318251655267268</v>
      </c>
      <c r="G50" s="14">
        <v>-4.3153950030357539E-2</v>
      </c>
      <c r="H50" s="14">
        <v>2.5637131731357839E-2</v>
      </c>
      <c r="I50" s="13">
        <v>0.11306077393201119</v>
      </c>
      <c r="J50" s="13">
        <v>0.27092670172235245</v>
      </c>
    </row>
    <row r="51" spans="1:10">
      <c r="A51" s="5" t="s">
        <v>215</v>
      </c>
      <c r="B51" s="156" t="s">
        <v>202</v>
      </c>
      <c r="C51" s="156" t="s">
        <v>208</v>
      </c>
      <c r="D51" s="156" t="s">
        <v>182</v>
      </c>
      <c r="E51" s="13">
        <v>5.9517985256937363E-2</v>
      </c>
      <c r="F51" s="13">
        <v>0.18341446456827143</v>
      </c>
      <c r="G51" s="14">
        <v>-0.12669348065129893</v>
      </c>
      <c r="H51" s="14">
        <v>2.1225169786644759E-3</v>
      </c>
      <c r="I51" s="13">
        <v>0.15648219109253628</v>
      </c>
      <c r="J51" s="13">
        <v>0.35468585518522894</v>
      </c>
    </row>
    <row r="52" spans="1:10">
      <c r="A52" s="5" t="s">
        <v>215</v>
      </c>
      <c r="B52" s="156" t="s">
        <v>191</v>
      </c>
      <c r="C52" s="156" t="s">
        <v>191</v>
      </c>
      <c r="D52" s="156" t="s">
        <v>181</v>
      </c>
      <c r="E52" s="13"/>
      <c r="F52" s="13"/>
      <c r="G52" s="14"/>
      <c r="H52" s="14"/>
      <c r="I52" s="13"/>
      <c r="J52" s="13"/>
    </row>
    <row r="53" spans="1:10">
      <c r="A53" s="5" t="s">
        <v>215</v>
      </c>
      <c r="B53" s="156" t="s">
        <v>191</v>
      </c>
      <c r="C53" s="156" t="s">
        <v>191</v>
      </c>
      <c r="D53" s="156" t="s">
        <v>182</v>
      </c>
      <c r="E53" s="13"/>
      <c r="F53" s="13"/>
      <c r="G53" s="14"/>
      <c r="H53" s="14"/>
      <c r="I53" s="13"/>
      <c r="J53" s="13"/>
    </row>
    <row r="54" spans="1:10">
      <c r="A54" s="5" t="s">
        <v>215</v>
      </c>
      <c r="B54" s="156" t="s">
        <v>209</v>
      </c>
      <c r="C54" s="156" t="s">
        <v>209</v>
      </c>
      <c r="D54" s="156" t="s">
        <v>181</v>
      </c>
      <c r="E54" s="13">
        <v>1.4425045173301431E-2</v>
      </c>
      <c r="F54" s="13">
        <v>7.168269159569983E-2</v>
      </c>
      <c r="G54" s="14">
        <v>-3.9362224572589512E-2</v>
      </c>
      <c r="H54" s="14">
        <v>-1.2381264405050367E-3</v>
      </c>
      <c r="I54" s="13">
        <v>3.5855844817517461E-2</v>
      </c>
      <c r="J54" s="13">
        <v>0.10860376527227433</v>
      </c>
    </row>
    <row r="55" spans="1:10">
      <c r="A55" s="5" t="s">
        <v>215</v>
      </c>
      <c r="B55" s="156" t="s">
        <v>209</v>
      </c>
      <c r="C55" s="156" t="s">
        <v>209</v>
      </c>
      <c r="D55" s="156" t="s">
        <v>182</v>
      </c>
      <c r="E55" s="13">
        <v>-1.2705772724786041E-3</v>
      </c>
      <c r="F55" s="13">
        <v>0.10364178452041695</v>
      </c>
      <c r="G55" s="14">
        <v>-7.9310374709804732E-2</v>
      </c>
      <c r="H55" s="14">
        <v>-3.4272843098330716E-2</v>
      </c>
      <c r="I55" s="13">
        <v>2.736072621776733E-2</v>
      </c>
      <c r="J55" s="13">
        <v>0.17486759430549062</v>
      </c>
    </row>
    <row r="56" spans="1:10">
      <c r="A56" s="5" t="s">
        <v>215</v>
      </c>
      <c r="B56" s="156" t="s">
        <v>210</v>
      </c>
      <c r="C56" s="156" t="s">
        <v>210</v>
      </c>
      <c r="D56" s="156" t="s">
        <v>181</v>
      </c>
      <c r="E56" s="13">
        <v>4.1630946881408455E-2</v>
      </c>
      <c r="F56" s="13">
        <v>8.9911357991255672E-2</v>
      </c>
      <c r="G56" s="14">
        <v>-4.6800621603701818E-2</v>
      </c>
      <c r="H56" s="14">
        <v>1.5727508135796039E-2</v>
      </c>
      <c r="I56" s="13">
        <v>7.5550906832947115E-2</v>
      </c>
      <c r="J56" s="13">
        <v>0.17089307356988095</v>
      </c>
    </row>
    <row r="57" spans="1:10">
      <c r="A57" s="5" t="s">
        <v>215</v>
      </c>
      <c r="B57" s="156" t="s">
        <v>210</v>
      </c>
      <c r="C57" s="156" t="s">
        <v>210</v>
      </c>
      <c r="D57" s="156" t="s">
        <v>182</v>
      </c>
      <c r="E57" s="13">
        <v>3.4974116121132472E-2</v>
      </c>
      <c r="F57" s="13">
        <v>0.16305117931665444</v>
      </c>
      <c r="G57" s="14">
        <v>-8.7738266563567494E-2</v>
      </c>
      <c r="H57" s="14">
        <v>-1.5428838557609698E-3</v>
      </c>
      <c r="I57" s="13">
        <v>0.1046939454458123</v>
      </c>
      <c r="J57" s="13">
        <v>0.29212541199400555</v>
      </c>
    </row>
    <row r="58" spans="1:10">
      <c r="A58" s="5" t="s">
        <v>215</v>
      </c>
      <c r="B58" s="156" t="s">
        <v>211</v>
      </c>
      <c r="C58" s="156" t="s">
        <v>211</v>
      </c>
      <c r="D58" s="156" t="s">
        <v>181</v>
      </c>
      <c r="E58" s="13">
        <v>3.3939724383752853E-2</v>
      </c>
      <c r="F58" s="13">
        <v>9.7145539083207194E-2</v>
      </c>
      <c r="G58" s="14">
        <v>-4.0795536450481007E-2</v>
      </c>
      <c r="H58" s="14">
        <v>1.3002767729560124E-2</v>
      </c>
      <c r="I58" s="13">
        <v>7.6400306512441146E-2</v>
      </c>
      <c r="J58" s="13">
        <v>0.20615777991006831</v>
      </c>
    </row>
    <row r="59" spans="1:10">
      <c r="A59" s="5" t="s">
        <v>215</v>
      </c>
      <c r="B59" s="156" t="s">
        <v>211</v>
      </c>
      <c r="C59" s="156" t="s">
        <v>211</v>
      </c>
      <c r="D59" s="156" t="s">
        <v>182</v>
      </c>
      <c r="E59" s="13">
        <v>6.6824352091515743E-2</v>
      </c>
      <c r="F59" s="13">
        <v>0.22679184232292257</v>
      </c>
      <c r="G59" s="14">
        <v>-9.6759511527168329E-2</v>
      </c>
      <c r="H59" s="14">
        <v>2.1838119695918798E-2</v>
      </c>
      <c r="I59" s="13">
        <v>0.12725223774028102</v>
      </c>
      <c r="J59" s="13">
        <v>0.37771209676846135</v>
      </c>
    </row>
  </sheetData>
  <sheetProtection password="DC4F" sheet="1" objects="1" scenarios="1"/>
  <phoneticPr fontId="1"/>
  <conditionalFormatting sqref="C2:H12">
    <cfRule type="cellIs" dxfId="14" priority="5" operator="lessThan">
      <formula>0</formula>
    </cfRule>
  </conditionalFormatting>
  <conditionalFormatting sqref="I13:J59">
    <cfRule type="cellIs" dxfId="13" priority="1" operator="lessThan">
      <formula>0</formula>
    </cfRule>
  </conditionalFormatting>
  <conditionalFormatting sqref="I2:J2">
    <cfRule type="cellIs" dxfId="12" priority="4" operator="lessThan">
      <formula>0</formula>
    </cfRule>
  </conditionalFormatting>
  <conditionalFormatting sqref="I3:J12">
    <cfRule type="cellIs" dxfId="11" priority="3" operator="lessThan">
      <formula>0</formula>
    </cfRule>
  </conditionalFormatting>
  <conditionalFormatting sqref="E13:H59">
    <cfRule type="cellIs" dxfId="10" priority="2" operator="lessThan">
      <formula>0</formula>
    </cfRule>
  </conditionalFormatting>
  <pageMargins left="0.7" right="0.7" top="0.75" bottom="0.75" header="0.3" footer="0.3"/>
  <pageSetup paperSize="9" scale="9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9"/>
  <sheetViews>
    <sheetView topLeftCell="A4" workbookViewId="0">
      <selection activeCell="A9" sqref="A9:XFD9"/>
    </sheetView>
  </sheetViews>
  <sheetFormatPr defaultColWidth="9" defaultRowHeight="11.25"/>
  <cols>
    <col min="1" max="1" width="13" style="155" bestFit="1" customWidth="1"/>
    <col min="2" max="2" width="25.625" style="155" bestFit="1" customWidth="1"/>
    <col min="3" max="3" width="30.25" style="155" bestFit="1" customWidth="1"/>
    <col min="4" max="4" width="13" style="155" bestFit="1" customWidth="1"/>
    <col min="5" max="16384" width="9" style="155"/>
  </cols>
  <sheetData>
    <row r="1" spans="1:10">
      <c r="A1" s="1" t="s">
        <v>222</v>
      </c>
      <c r="B1" s="2" t="s">
        <v>223</v>
      </c>
      <c r="C1" s="2" t="s">
        <v>224</v>
      </c>
      <c r="D1" s="3" t="s">
        <v>225</v>
      </c>
      <c r="E1" s="3" t="s">
        <v>226</v>
      </c>
      <c r="F1" s="3" t="s">
        <v>15</v>
      </c>
      <c r="G1" s="3" t="s">
        <v>241</v>
      </c>
      <c r="H1" s="3" t="s">
        <v>242</v>
      </c>
      <c r="I1" s="3" t="s">
        <v>243</v>
      </c>
      <c r="J1" s="3" t="s">
        <v>244</v>
      </c>
    </row>
    <row r="2" spans="1:10">
      <c r="A2" s="159" t="s">
        <v>227</v>
      </c>
      <c r="B2" s="157" t="s">
        <v>180</v>
      </c>
      <c r="C2" s="160" t="s">
        <v>180</v>
      </c>
      <c r="D2" s="160" t="s">
        <v>228</v>
      </c>
      <c r="E2" s="14">
        <v>2.0555562644448331E-2</v>
      </c>
      <c r="F2" s="14">
        <v>3.9156605472792406E-2</v>
      </c>
      <c r="G2" s="14">
        <v>-3.6624859255027453E-2</v>
      </c>
      <c r="H2" s="14">
        <v>4.6683135263551733E-3</v>
      </c>
      <c r="I2" s="14">
        <v>3.8455392653385254E-2</v>
      </c>
      <c r="J2" s="14">
        <v>7.3547055048265447E-2</v>
      </c>
    </row>
    <row r="3" spans="1:10">
      <c r="A3" s="159" t="s">
        <v>227</v>
      </c>
      <c r="B3" s="157" t="s">
        <v>180</v>
      </c>
      <c r="C3" s="160" t="s">
        <v>180</v>
      </c>
      <c r="D3" s="160" t="s">
        <v>229</v>
      </c>
      <c r="E3" s="14">
        <v>3.2636181145258652E-3</v>
      </c>
      <c r="F3" s="14">
        <v>7.1364910064733125E-2</v>
      </c>
      <c r="G3" s="14">
        <v>-0.11759027268022708</v>
      </c>
      <c r="H3" s="14">
        <v>-2.4384741259368927E-2</v>
      </c>
      <c r="I3" s="14">
        <v>2.5894019794584805E-2</v>
      </c>
      <c r="J3" s="14">
        <v>7.089787972774976E-2</v>
      </c>
    </row>
    <row r="4" spans="1:10">
      <c r="A4" s="159" t="s">
        <v>227</v>
      </c>
      <c r="B4" s="157" t="s">
        <v>216</v>
      </c>
      <c r="C4" s="160" t="s">
        <v>216</v>
      </c>
      <c r="D4" s="160" t="s">
        <v>228</v>
      </c>
      <c r="E4" s="14">
        <v>2.6166613457149449E-2</v>
      </c>
      <c r="F4" s="14">
        <v>3.2633083172731996E-2</v>
      </c>
      <c r="G4" s="14">
        <v>-8.2758292187663299E-3</v>
      </c>
      <c r="H4" s="14">
        <v>1.4404407337668249E-2</v>
      </c>
      <c r="I4" s="14">
        <v>4.1071919590631632E-2</v>
      </c>
      <c r="J4" s="14">
        <v>7.6217253150478934E-2</v>
      </c>
    </row>
    <row r="5" spans="1:10">
      <c r="A5" s="159" t="s">
        <v>227</v>
      </c>
      <c r="B5" s="157" t="s">
        <v>216</v>
      </c>
      <c r="C5" s="160" t="s">
        <v>216</v>
      </c>
      <c r="D5" s="160" t="s">
        <v>229</v>
      </c>
      <c r="E5" s="14">
        <v>1.4885722741669103E-2</v>
      </c>
      <c r="F5" s="14">
        <v>4.4837002657266867E-2</v>
      </c>
      <c r="G5" s="14">
        <v>-4.8906054666854763E-2</v>
      </c>
      <c r="H5" s="14">
        <v>2.96729005654262E-3</v>
      </c>
      <c r="I5" s="14">
        <v>3.0566239552695721E-2</v>
      </c>
      <c r="J5" s="14">
        <v>6.8064641535152445E-2</v>
      </c>
    </row>
    <row r="6" spans="1:10">
      <c r="A6" s="159" t="s">
        <v>227</v>
      </c>
      <c r="B6" s="157" t="s">
        <v>230</v>
      </c>
      <c r="C6" s="160" t="s">
        <v>231</v>
      </c>
      <c r="D6" s="160" t="s">
        <v>228</v>
      </c>
      <c r="E6" s="14">
        <v>2.3546769750453028E-2</v>
      </c>
      <c r="F6" s="14">
        <v>3.8960793384960127E-2</v>
      </c>
      <c r="G6" s="14">
        <v>-1.8532745041010792E-2</v>
      </c>
      <c r="H6" s="14">
        <v>1.0761356394899632E-2</v>
      </c>
      <c r="I6" s="14">
        <v>4.1150616920535669E-2</v>
      </c>
      <c r="J6" s="14">
        <v>8.3882482635897662E-2</v>
      </c>
    </row>
    <row r="7" spans="1:10">
      <c r="A7" s="159" t="s">
        <v>227</v>
      </c>
      <c r="B7" s="157" t="s">
        <v>230</v>
      </c>
      <c r="C7" s="160" t="s">
        <v>231</v>
      </c>
      <c r="D7" s="160" t="s">
        <v>229</v>
      </c>
      <c r="E7" s="14">
        <v>1.6534730520250562E-2</v>
      </c>
      <c r="F7" s="14">
        <v>4.9408067183396465E-2</v>
      </c>
      <c r="G7" s="14">
        <v>-5.4368689103233253E-2</v>
      </c>
      <c r="H7" s="14">
        <v>1.7853025816337489E-3</v>
      </c>
      <c r="I7" s="14">
        <v>3.3772744892110108E-2</v>
      </c>
      <c r="J7" s="14">
        <v>7.5408406487180571E-2</v>
      </c>
    </row>
    <row r="8" spans="1:10">
      <c r="A8" s="159" t="s">
        <v>227</v>
      </c>
      <c r="B8" s="157" t="s">
        <v>230</v>
      </c>
      <c r="C8" s="160" t="s">
        <v>186</v>
      </c>
      <c r="D8" s="160" t="s">
        <v>228</v>
      </c>
      <c r="E8" s="14">
        <v>1.3522289739518275E-2</v>
      </c>
      <c r="F8" s="14">
        <v>3.3961496318876662E-2</v>
      </c>
      <c r="G8" s="14">
        <v>-2.0359003455252975E-2</v>
      </c>
      <c r="H8" s="14">
        <v>4.740711889789956E-3</v>
      </c>
      <c r="I8" s="14">
        <v>2.5602610993502101E-2</v>
      </c>
      <c r="J8" s="14">
        <v>6.5465875351246441E-2</v>
      </c>
    </row>
    <row r="9" spans="1:10">
      <c r="A9" s="159" t="s">
        <v>227</v>
      </c>
      <c r="B9" s="157" t="s">
        <v>230</v>
      </c>
      <c r="C9" s="160" t="s">
        <v>186</v>
      </c>
      <c r="D9" s="160" t="s">
        <v>229</v>
      </c>
      <c r="E9" s="14">
        <v>9.5503761259154909E-3</v>
      </c>
      <c r="F9" s="14">
        <v>4.3219522839360661E-2</v>
      </c>
      <c r="G9" s="14">
        <v>-5.3184484334982886E-2</v>
      </c>
      <c r="H9" s="14">
        <v>-2.5993741276817985E-3</v>
      </c>
      <c r="I9" s="14">
        <v>2.1190318887859685E-2</v>
      </c>
      <c r="J9" s="14">
        <v>4.8350942482692005E-2</v>
      </c>
    </row>
    <row r="10" spans="1:10">
      <c r="A10" s="159" t="s">
        <v>227</v>
      </c>
      <c r="B10" s="157" t="s">
        <v>230</v>
      </c>
      <c r="C10" s="160" t="s">
        <v>187</v>
      </c>
      <c r="D10" s="160" t="s">
        <v>228</v>
      </c>
      <c r="E10" s="14">
        <v>3.0134814708661833E-2</v>
      </c>
      <c r="F10" s="14">
        <v>4.2836245723154948E-2</v>
      </c>
      <c r="G10" s="14">
        <v>-1.2947657006693406E-2</v>
      </c>
      <c r="H10" s="14">
        <v>1.4277685668834776E-2</v>
      </c>
      <c r="I10" s="14">
        <v>5.2745348224748169E-2</v>
      </c>
      <c r="J10" s="14">
        <v>0.10238075623854415</v>
      </c>
    </row>
    <row r="11" spans="1:10" ht="13.5" customHeight="1">
      <c r="A11" s="159" t="s">
        <v>227</v>
      </c>
      <c r="B11" s="157" t="s">
        <v>230</v>
      </c>
      <c r="C11" s="160" t="s">
        <v>187</v>
      </c>
      <c r="D11" s="160" t="s">
        <v>229</v>
      </c>
      <c r="E11" s="14">
        <v>2.2341750606038786E-2</v>
      </c>
      <c r="F11" s="14">
        <v>4.9048411305399768E-2</v>
      </c>
      <c r="G11" s="14">
        <v>-4.135125971972687E-2</v>
      </c>
      <c r="H11" s="14">
        <v>8.7937657585496713E-3</v>
      </c>
      <c r="I11" s="14">
        <v>3.9456994605067332E-2</v>
      </c>
      <c r="J11" s="14">
        <v>8.6016600130850815E-2</v>
      </c>
    </row>
    <row r="12" spans="1:10">
      <c r="A12" s="159" t="s">
        <v>227</v>
      </c>
      <c r="B12" s="157" t="s">
        <v>230</v>
      </c>
      <c r="C12" s="160" t="s">
        <v>188</v>
      </c>
      <c r="D12" s="160" t="s">
        <v>228</v>
      </c>
      <c r="E12" s="14">
        <v>2.0348027235021496E-2</v>
      </c>
      <c r="F12" s="14">
        <v>3.4659117341691373E-2</v>
      </c>
      <c r="G12" s="14">
        <v>-1.8802178079753741E-2</v>
      </c>
      <c r="H12" s="14">
        <v>8.2651377887265325E-3</v>
      </c>
      <c r="I12" s="14">
        <v>3.558741565548678E-2</v>
      </c>
      <c r="J12" s="14">
        <v>7.2937840966147208E-2</v>
      </c>
    </row>
    <row r="13" spans="1:10">
      <c r="A13" s="162" t="s">
        <v>227</v>
      </c>
      <c r="B13" s="162" t="s">
        <v>230</v>
      </c>
      <c r="C13" s="158" t="s">
        <v>188</v>
      </c>
      <c r="D13" s="158" t="s">
        <v>229</v>
      </c>
      <c r="E13" s="14">
        <v>1.2543034752682952E-2</v>
      </c>
      <c r="F13" s="14">
        <v>4.2463278974414945E-2</v>
      </c>
      <c r="G13" s="14">
        <v>-4.2547454492444424E-2</v>
      </c>
      <c r="H13" s="14">
        <v>1.8894373166819444E-3</v>
      </c>
      <c r="I13" s="14">
        <v>3.0614608901146628E-2</v>
      </c>
      <c r="J13" s="14">
        <v>7.4998541434360966E-2</v>
      </c>
    </row>
    <row r="14" spans="1:10">
      <c r="A14" s="162" t="s">
        <v>227</v>
      </c>
      <c r="B14" s="162" t="s">
        <v>230</v>
      </c>
      <c r="C14" s="158" t="s">
        <v>189</v>
      </c>
      <c r="D14" s="158" t="s">
        <v>228</v>
      </c>
      <c r="E14" s="14">
        <v>2.8704583251887728E-2</v>
      </c>
      <c r="F14" s="14">
        <v>3.9365762203052393E-2</v>
      </c>
      <c r="G14" s="14">
        <v>-1.6996108377571931E-2</v>
      </c>
      <c r="H14" s="14">
        <v>1.3854798014065769E-2</v>
      </c>
      <c r="I14" s="14">
        <v>4.5187639709856377E-2</v>
      </c>
      <c r="J14" s="14">
        <v>8.6860521102293378E-2</v>
      </c>
    </row>
    <row r="15" spans="1:10">
      <c r="A15" s="162" t="s">
        <v>227</v>
      </c>
      <c r="B15" s="162" t="s">
        <v>230</v>
      </c>
      <c r="C15" s="158" t="s">
        <v>189</v>
      </c>
      <c r="D15" s="158" t="s">
        <v>229</v>
      </c>
      <c r="E15" s="14">
        <v>2.1134108633647879E-2</v>
      </c>
      <c r="F15" s="14">
        <v>4.9270194101476324E-2</v>
      </c>
      <c r="G15" s="14">
        <v>-4.9961528509743829E-2</v>
      </c>
      <c r="H15" s="14">
        <v>4.273449718035378E-3</v>
      </c>
      <c r="I15" s="14">
        <v>4.0431067436931041E-2</v>
      </c>
      <c r="J15" s="14">
        <v>8.3599801884773839E-2</v>
      </c>
    </row>
    <row r="16" spans="1:10">
      <c r="A16" s="162" t="s">
        <v>227</v>
      </c>
      <c r="B16" s="162" t="s">
        <v>230</v>
      </c>
      <c r="C16" s="158" t="s">
        <v>190</v>
      </c>
      <c r="D16" s="158" t="s">
        <v>228</v>
      </c>
      <c r="E16" s="14">
        <v>3.1323076290866329E-2</v>
      </c>
      <c r="F16" s="14">
        <v>4.1297949339012111E-2</v>
      </c>
      <c r="G16" s="14">
        <v>-1.6481410897326534E-2</v>
      </c>
      <c r="H16" s="14">
        <v>1.6390020553307769E-2</v>
      </c>
      <c r="I16" s="14">
        <v>5.1779164432535024E-2</v>
      </c>
      <c r="J16" s="14">
        <v>9.4598093029997277E-2</v>
      </c>
    </row>
    <row r="17" spans="1:10">
      <c r="A17" s="162" t="s">
        <v>227</v>
      </c>
      <c r="B17" s="162" t="s">
        <v>230</v>
      </c>
      <c r="C17" s="158" t="s">
        <v>190</v>
      </c>
      <c r="D17" s="158" t="s">
        <v>229</v>
      </c>
      <c r="E17" s="14">
        <v>2.0930014370514678E-2</v>
      </c>
      <c r="F17" s="14">
        <v>5.4471167950727747E-2</v>
      </c>
      <c r="G17" s="14">
        <v>-6.4012626024650257E-2</v>
      </c>
      <c r="H17" s="14">
        <v>3.5527672668631519E-3</v>
      </c>
      <c r="I17" s="14">
        <v>4.0555608556448755E-2</v>
      </c>
      <c r="J17" s="14">
        <v>8.446110215653109E-2</v>
      </c>
    </row>
    <row r="18" spans="1:10">
      <c r="A18" s="162" t="s">
        <v>227</v>
      </c>
      <c r="B18" s="162" t="s">
        <v>232</v>
      </c>
      <c r="C18" s="158" t="s">
        <v>232</v>
      </c>
      <c r="D18" s="158" t="s">
        <v>228</v>
      </c>
      <c r="E18" s="14"/>
      <c r="F18" s="14"/>
      <c r="G18" s="14"/>
      <c r="H18" s="14"/>
      <c r="I18" s="14"/>
      <c r="J18" s="14"/>
    </row>
    <row r="19" spans="1:10">
      <c r="A19" s="162" t="s">
        <v>227</v>
      </c>
      <c r="B19" s="162" t="s">
        <v>232</v>
      </c>
      <c r="C19" s="158" t="s">
        <v>232</v>
      </c>
      <c r="D19" s="158" t="s">
        <v>229</v>
      </c>
      <c r="E19" s="14"/>
      <c r="F19" s="14"/>
      <c r="G19" s="14"/>
      <c r="H19" s="14"/>
      <c r="I19" s="14"/>
      <c r="J19" s="14"/>
    </row>
    <row r="20" spans="1:10">
      <c r="A20" s="162" t="s">
        <v>227</v>
      </c>
      <c r="B20" s="162" t="s">
        <v>192</v>
      </c>
      <c r="C20" s="158" t="s">
        <v>233</v>
      </c>
      <c r="D20" s="158" t="s">
        <v>228</v>
      </c>
      <c r="E20" s="14">
        <v>1.2479385213965983E-2</v>
      </c>
      <c r="F20" s="14">
        <v>2.5775160230017229E-2</v>
      </c>
      <c r="G20" s="14">
        <v>-1.097002155757113E-2</v>
      </c>
      <c r="H20" s="14">
        <v>5.8064584843371897E-3</v>
      </c>
      <c r="I20" s="14">
        <v>2.1610213151334785E-2</v>
      </c>
      <c r="J20" s="14">
        <v>4.7522855815183486E-2</v>
      </c>
    </row>
    <row r="21" spans="1:10">
      <c r="A21" s="162" t="s">
        <v>227</v>
      </c>
      <c r="B21" s="162" t="s">
        <v>192</v>
      </c>
      <c r="C21" s="158" t="s">
        <v>233</v>
      </c>
      <c r="D21" s="158" t="s">
        <v>229</v>
      </c>
      <c r="E21" s="14">
        <v>7.9604687935296622E-3</v>
      </c>
      <c r="F21" s="14">
        <v>3.5136103041570575E-2</v>
      </c>
      <c r="G21" s="14">
        <v>-3.6160011448429889E-2</v>
      </c>
      <c r="H21" s="14">
        <v>1.0368565353306928E-3</v>
      </c>
      <c r="I21" s="14">
        <v>1.7424315305917707E-2</v>
      </c>
      <c r="J21" s="14">
        <v>4.2659375176106608E-2</v>
      </c>
    </row>
    <row r="22" spans="1:10">
      <c r="A22" s="162" t="s">
        <v>227</v>
      </c>
      <c r="B22" s="162" t="s">
        <v>192</v>
      </c>
      <c r="C22" s="158" t="s">
        <v>194</v>
      </c>
      <c r="D22" s="158" t="s">
        <v>228</v>
      </c>
      <c r="E22" s="14">
        <v>1.3847885263333517E-2</v>
      </c>
      <c r="F22" s="14">
        <v>2.3168244846678794E-2</v>
      </c>
      <c r="G22" s="14">
        <v>-3.7236825962128441E-3</v>
      </c>
      <c r="H22" s="14">
        <v>7.4886959604450664E-3</v>
      </c>
      <c r="I22" s="14">
        <v>2.1450718041734051E-2</v>
      </c>
      <c r="J22" s="14">
        <v>4.6037767378727952E-2</v>
      </c>
    </row>
    <row r="23" spans="1:10">
      <c r="A23" s="162" t="s">
        <v>227</v>
      </c>
      <c r="B23" s="162" t="s">
        <v>192</v>
      </c>
      <c r="C23" s="158" t="s">
        <v>194</v>
      </c>
      <c r="D23" s="158" t="s">
        <v>229</v>
      </c>
      <c r="E23" s="14">
        <v>7.7255971228165979E-3</v>
      </c>
      <c r="F23" s="14">
        <v>3.1575146457363076E-2</v>
      </c>
      <c r="G23" s="14">
        <v>-3.2071919466153932E-2</v>
      </c>
      <c r="H23" s="14">
        <v>1.4333521536481011E-3</v>
      </c>
      <c r="I23" s="14">
        <v>1.7668465264540616E-2</v>
      </c>
      <c r="J23" s="14">
        <v>4.211961440770895E-2</v>
      </c>
    </row>
    <row r="24" spans="1:10">
      <c r="A24" s="162" t="s">
        <v>227</v>
      </c>
      <c r="B24" s="162" t="s">
        <v>192</v>
      </c>
      <c r="C24" s="158" t="s">
        <v>195</v>
      </c>
      <c r="D24" s="158" t="s">
        <v>228</v>
      </c>
      <c r="E24" s="14">
        <v>1.3047172413390776E-2</v>
      </c>
      <c r="F24" s="14">
        <v>3.0552065786035063E-2</v>
      </c>
      <c r="G24" s="14">
        <v>-2.1933788619345338E-2</v>
      </c>
      <c r="H24" s="14">
        <v>5.6034482279688725E-3</v>
      </c>
      <c r="I24" s="14">
        <v>2.3547049210204524E-2</v>
      </c>
      <c r="J24" s="14">
        <v>5.2507179389329701E-2</v>
      </c>
    </row>
    <row r="25" spans="1:10">
      <c r="A25" s="162" t="s">
        <v>227</v>
      </c>
      <c r="B25" s="162" t="s">
        <v>192</v>
      </c>
      <c r="C25" s="158" t="s">
        <v>195</v>
      </c>
      <c r="D25" s="158" t="s">
        <v>229</v>
      </c>
      <c r="E25" s="14">
        <v>7.1243556579456161E-3</v>
      </c>
      <c r="F25" s="14">
        <v>4.0293750922078785E-2</v>
      </c>
      <c r="G25" s="14">
        <v>-5.6769822411878425E-2</v>
      </c>
      <c r="H25" s="14">
        <v>-2.3475213375037511E-3</v>
      </c>
      <c r="I25" s="14">
        <v>1.8911135610226119E-2</v>
      </c>
      <c r="J25" s="14">
        <v>4.7046618974400156E-2</v>
      </c>
    </row>
    <row r="26" spans="1:10">
      <c r="A26" s="162" t="s">
        <v>227</v>
      </c>
      <c r="B26" s="162" t="s">
        <v>192</v>
      </c>
      <c r="C26" s="158" t="s">
        <v>196</v>
      </c>
      <c r="D26" s="158" t="s">
        <v>228</v>
      </c>
      <c r="E26" s="14">
        <v>5.6572612277323324E-3</v>
      </c>
      <c r="F26" s="14">
        <v>2.0288260972222614E-2</v>
      </c>
      <c r="G26" s="14">
        <v>-1.439877975722313E-2</v>
      </c>
      <c r="H26" s="14">
        <v>1.5941366389436E-3</v>
      </c>
      <c r="I26" s="14">
        <v>1.0967969833203488E-2</v>
      </c>
      <c r="J26" s="14">
        <v>2.8101560122740898E-2</v>
      </c>
    </row>
    <row r="27" spans="1:10">
      <c r="A27" s="162" t="s">
        <v>227</v>
      </c>
      <c r="B27" s="162" t="s">
        <v>192</v>
      </c>
      <c r="C27" s="158" t="s">
        <v>196</v>
      </c>
      <c r="D27" s="158" t="s">
        <v>229</v>
      </c>
      <c r="E27" s="14">
        <v>5.7972158925881688E-3</v>
      </c>
      <c r="F27" s="14">
        <v>2.7878194969292558E-2</v>
      </c>
      <c r="G27" s="14">
        <v>-2.7373932717302919E-2</v>
      </c>
      <c r="H27" s="14">
        <v>9.4872112376524341E-4</v>
      </c>
      <c r="I27" s="14">
        <v>1.2040179671886315E-2</v>
      </c>
      <c r="J27" s="14">
        <v>3.0548617855821376E-2</v>
      </c>
    </row>
    <row r="28" spans="1:10">
      <c r="A28" s="162" t="s">
        <v>227</v>
      </c>
      <c r="B28" s="162" t="s">
        <v>232</v>
      </c>
      <c r="C28" s="158" t="s">
        <v>232</v>
      </c>
      <c r="D28" s="158" t="s">
        <v>228</v>
      </c>
      <c r="E28" s="14"/>
      <c r="F28" s="14"/>
      <c r="G28" s="14"/>
      <c r="H28" s="14"/>
      <c r="I28" s="14"/>
      <c r="J28" s="14"/>
    </row>
    <row r="29" spans="1:10">
      <c r="A29" s="162" t="s">
        <v>227</v>
      </c>
      <c r="B29" s="162" t="s">
        <v>232</v>
      </c>
      <c r="C29" s="158" t="s">
        <v>232</v>
      </c>
      <c r="D29" s="158" t="s">
        <v>229</v>
      </c>
      <c r="E29" s="14"/>
      <c r="F29" s="14"/>
      <c r="G29" s="14"/>
      <c r="H29" s="14"/>
      <c r="I29" s="14"/>
      <c r="J29" s="14"/>
    </row>
    <row r="30" spans="1:10">
      <c r="A30" s="162" t="s">
        <v>227</v>
      </c>
      <c r="B30" s="162" t="s">
        <v>197</v>
      </c>
      <c r="C30" s="158" t="s">
        <v>197</v>
      </c>
      <c r="D30" s="158" t="s">
        <v>228</v>
      </c>
      <c r="E30" s="14">
        <v>1.0069693282650088E-2</v>
      </c>
      <c r="F30" s="14">
        <v>2.7904347060269251E-2</v>
      </c>
      <c r="G30" s="14">
        <v>-1.9008601307245895E-2</v>
      </c>
      <c r="H30" s="14">
        <v>3.4705867354015568E-3</v>
      </c>
      <c r="I30" s="14">
        <v>2.0046583336502583E-2</v>
      </c>
      <c r="J30" s="14">
        <v>4.8708168528831225E-2</v>
      </c>
    </row>
    <row r="31" spans="1:10">
      <c r="A31" s="162" t="s">
        <v>227</v>
      </c>
      <c r="B31" s="162" t="s">
        <v>197</v>
      </c>
      <c r="C31" s="158" t="s">
        <v>197</v>
      </c>
      <c r="D31" s="158" t="s">
        <v>229</v>
      </c>
      <c r="E31" s="14">
        <v>4.8063741733446515E-3</v>
      </c>
      <c r="F31" s="14">
        <v>4.5855426843916525E-2</v>
      </c>
      <c r="G31" s="14">
        <v>-7.2559052806096203E-2</v>
      </c>
      <c r="H31" s="14">
        <v>-9.7287735839440368E-3</v>
      </c>
      <c r="I31" s="14">
        <v>1.4598505583244388E-2</v>
      </c>
      <c r="J31" s="14">
        <v>4.2920159895111137E-2</v>
      </c>
    </row>
    <row r="32" spans="1:10">
      <c r="A32" s="162" t="s">
        <v>227</v>
      </c>
      <c r="B32" s="162" t="s">
        <v>198</v>
      </c>
      <c r="C32" s="158" t="s">
        <v>198</v>
      </c>
      <c r="D32" s="158" t="s">
        <v>228</v>
      </c>
      <c r="E32" s="14">
        <v>1.7018967565228305E-2</v>
      </c>
      <c r="F32" s="14">
        <v>3.0899165955206778E-2</v>
      </c>
      <c r="G32" s="14">
        <v>-1.5790896033161934E-2</v>
      </c>
      <c r="H32" s="14">
        <v>7.3150582573836874E-3</v>
      </c>
      <c r="I32" s="14">
        <v>3.1290994766983972E-2</v>
      </c>
      <c r="J32" s="14">
        <v>6.1952360694647012E-2</v>
      </c>
    </row>
    <row r="33" spans="1:10">
      <c r="A33" s="162" t="s">
        <v>227</v>
      </c>
      <c r="B33" s="162" t="s">
        <v>198</v>
      </c>
      <c r="C33" s="158" t="s">
        <v>198</v>
      </c>
      <c r="D33" s="158" t="s">
        <v>229</v>
      </c>
      <c r="E33" s="14">
        <v>8.1436384299158268E-3</v>
      </c>
      <c r="F33" s="14">
        <v>5.5478983509097107E-2</v>
      </c>
      <c r="G33" s="14">
        <v>-8.3150986247846018E-2</v>
      </c>
      <c r="H33" s="14">
        <v>-1.5760351395640772E-2</v>
      </c>
      <c r="I33" s="14">
        <v>2.2581661281500725E-2</v>
      </c>
      <c r="J33" s="14">
        <v>6.0382389885574483E-2</v>
      </c>
    </row>
    <row r="34" spans="1:10">
      <c r="A34" s="162" t="s">
        <v>227</v>
      </c>
      <c r="B34" s="162" t="s">
        <v>199</v>
      </c>
      <c r="C34" s="158" t="s">
        <v>199</v>
      </c>
      <c r="D34" s="158" t="s">
        <v>228</v>
      </c>
      <c r="E34" s="14">
        <v>5.0487013038073195E-2</v>
      </c>
      <c r="F34" s="14">
        <v>4.1880512712025177E-2</v>
      </c>
      <c r="G34" s="14">
        <v>6.3931986025043677E-3</v>
      </c>
      <c r="H34" s="14">
        <v>3.1397791466244163E-2</v>
      </c>
      <c r="I34" s="14">
        <v>7.4001173502829407E-2</v>
      </c>
      <c r="J34" s="14">
        <v>0.12165299618890935</v>
      </c>
    </row>
    <row r="35" spans="1:10">
      <c r="A35" s="162" t="s">
        <v>227</v>
      </c>
      <c r="B35" s="162" t="s">
        <v>199</v>
      </c>
      <c r="C35" s="158" t="s">
        <v>199</v>
      </c>
      <c r="D35" s="158" t="s">
        <v>229</v>
      </c>
      <c r="E35" s="14">
        <v>3.9003089625163363E-2</v>
      </c>
      <c r="F35" s="14">
        <v>4.840415740307813E-2</v>
      </c>
      <c r="G35" s="14">
        <v>-1.7805409715982056E-2</v>
      </c>
      <c r="H35" s="14">
        <v>2.3132275926176546E-2</v>
      </c>
      <c r="I35" s="14">
        <v>6.0829274656497269E-2</v>
      </c>
      <c r="J35" s="14">
        <v>0.11155677503776684</v>
      </c>
    </row>
    <row r="36" spans="1:10">
      <c r="A36" s="162" t="s">
        <v>227</v>
      </c>
      <c r="B36" s="162" t="s">
        <v>200</v>
      </c>
      <c r="C36" s="158" t="s">
        <v>200</v>
      </c>
      <c r="D36" s="158" t="s">
        <v>228</v>
      </c>
      <c r="E36" s="14">
        <v>1.4958807885366314E-2</v>
      </c>
      <c r="F36" s="14">
        <v>2.9854767981082348E-2</v>
      </c>
      <c r="G36" s="14">
        <v>-1.8827709142907715E-2</v>
      </c>
      <c r="H36" s="14">
        <v>6.1179267365126114E-3</v>
      </c>
      <c r="I36" s="14">
        <v>2.7302701361945528E-2</v>
      </c>
      <c r="J36" s="14">
        <v>5.5772881256650086E-2</v>
      </c>
    </row>
    <row r="37" spans="1:10">
      <c r="A37" s="162" t="s">
        <v>227</v>
      </c>
      <c r="B37" s="162" t="s">
        <v>200</v>
      </c>
      <c r="C37" s="158" t="s">
        <v>200</v>
      </c>
      <c r="D37" s="158" t="s">
        <v>229</v>
      </c>
      <c r="E37" s="14">
        <v>8.4197830949805617E-3</v>
      </c>
      <c r="F37" s="14">
        <v>3.9880810693898455E-2</v>
      </c>
      <c r="G37" s="14">
        <v>-5.5676706690790057E-2</v>
      </c>
      <c r="H37" s="14">
        <v>-1.8762963197118236E-3</v>
      </c>
      <c r="I37" s="14">
        <v>2.0391706485118316E-2</v>
      </c>
      <c r="J37" s="14">
        <v>5.301254343900267E-2</v>
      </c>
    </row>
    <row r="38" spans="1:10">
      <c r="A38" s="162" t="s">
        <v>227</v>
      </c>
      <c r="B38" s="162" t="s">
        <v>201</v>
      </c>
      <c r="C38" s="158" t="s">
        <v>201</v>
      </c>
      <c r="D38" s="158" t="s">
        <v>228</v>
      </c>
      <c r="E38" s="14">
        <v>3.2876938320625208E-2</v>
      </c>
      <c r="F38" s="14">
        <v>3.4550076079169295E-2</v>
      </c>
      <c r="G38" s="14">
        <v>-1.3190293276129754E-3</v>
      </c>
      <c r="H38" s="14">
        <v>2.2992607339901005E-2</v>
      </c>
      <c r="I38" s="14">
        <v>4.1907554306280966E-2</v>
      </c>
      <c r="J38" s="14">
        <v>7.1173357076712129E-2</v>
      </c>
    </row>
    <row r="39" spans="1:10">
      <c r="A39" s="162" t="s">
        <v>227</v>
      </c>
      <c r="B39" s="162" t="s">
        <v>201</v>
      </c>
      <c r="C39" s="158" t="s">
        <v>201</v>
      </c>
      <c r="D39" s="158" t="s">
        <v>229</v>
      </c>
      <c r="E39" s="14">
        <v>5.2845442370322147E-2</v>
      </c>
      <c r="F39" s="14">
        <v>4.0367472293953634E-2</v>
      </c>
      <c r="G39" s="14">
        <v>3.1286071552676302E-3</v>
      </c>
      <c r="H39" s="14">
        <v>4.0831343653501787E-2</v>
      </c>
      <c r="I39" s="14">
        <v>8.6574025482150666E-2</v>
      </c>
      <c r="J39" s="14">
        <v>0.10961019931115046</v>
      </c>
    </row>
    <row r="40" spans="1:10">
      <c r="A40" s="162" t="s">
        <v>227</v>
      </c>
      <c r="B40" s="162" t="s">
        <v>218</v>
      </c>
      <c r="C40" s="158" t="s">
        <v>220</v>
      </c>
      <c r="D40" s="158" t="s">
        <v>228</v>
      </c>
      <c r="E40" s="14">
        <v>2.5739525328554926E-2</v>
      </c>
      <c r="F40" s="14">
        <v>3.8483911795950614E-2</v>
      </c>
      <c r="G40" s="14">
        <v>-1.4775977393477196E-2</v>
      </c>
      <c r="H40" s="14">
        <v>1.2955281412731634E-2</v>
      </c>
      <c r="I40" s="14">
        <v>4.2846563640007274E-2</v>
      </c>
      <c r="J40" s="14">
        <v>8.6768792364053451E-2</v>
      </c>
    </row>
    <row r="41" spans="1:10">
      <c r="A41" s="162" t="s">
        <v>227</v>
      </c>
      <c r="B41" s="162" t="s">
        <v>218</v>
      </c>
      <c r="C41" s="158" t="s">
        <v>220</v>
      </c>
      <c r="D41" s="158" t="s">
        <v>229</v>
      </c>
      <c r="E41" s="14">
        <v>1.3716805969323766E-2</v>
      </c>
      <c r="F41" s="14">
        <v>5.4429534729249329E-2</v>
      </c>
      <c r="G41" s="14">
        <v>-6.6534897126661441E-2</v>
      </c>
      <c r="H41" s="14">
        <v>-9.9363279353535086E-4</v>
      </c>
      <c r="I41" s="14">
        <v>3.0776938004793978E-2</v>
      </c>
      <c r="J41" s="14">
        <v>8.2093954649975029E-2</v>
      </c>
    </row>
    <row r="42" spans="1:10">
      <c r="A42" s="162" t="s">
        <v>227</v>
      </c>
      <c r="B42" s="162" t="s">
        <v>218</v>
      </c>
      <c r="C42" s="158" t="s">
        <v>204</v>
      </c>
      <c r="D42" s="158" t="s">
        <v>228</v>
      </c>
      <c r="E42" s="14">
        <v>3.6035480087243964E-2</v>
      </c>
      <c r="F42" s="14">
        <v>4.0073487269297103E-2</v>
      </c>
      <c r="G42" s="14">
        <v>-6.2716670565800365E-3</v>
      </c>
      <c r="H42" s="14">
        <v>2.0887455498153126E-2</v>
      </c>
      <c r="I42" s="14">
        <v>5.5675754514267817E-2</v>
      </c>
      <c r="J42" s="14">
        <v>9.8066231535403281E-2</v>
      </c>
    </row>
    <row r="43" spans="1:10">
      <c r="A43" s="162" t="s">
        <v>227</v>
      </c>
      <c r="B43" s="162" t="s">
        <v>218</v>
      </c>
      <c r="C43" s="158" t="s">
        <v>204</v>
      </c>
      <c r="D43" s="158" t="s">
        <v>229</v>
      </c>
      <c r="E43" s="14">
        <v>2.1237714393914722E-2</v>
      </c>
      <c r="F43" s="14">
        <v>4.2763479842382907E-2</v>
      </c>
      <c r="G43" s="14">
        <v>-3.4136842032550609E-2</v>
      </c>
      <c r="H43" s="14">
        <v>7.2976072132646371E-3</v>
      </c>
      <c r="I43" s="14">
        <v>3.142128074248593E-2</v>
      </c>
      <c r="J43" s="14">
        <v>7.9636658864463403E-2</v>
      </c>
    </row>
    <row r="44" spans="1:10">
      <c r="A44" s="162" t="s">
        <v>227</v>
      </c>
      <c r="B44" s="162" t="s">
        <v>218</v>
      </c>
      <c r="C44" s="158" t="s">
        <v>205</v>
      </c>
      <c r="D44" s="158" t="s">
        <v>228</v>
      </c>
      <c r="E44" s="14">
        <v>2.0180671483981685E-2</v>
      </c>
      <c r="F44" s="14">
        <v>3.7767784066787984E-2</v>
      </c>
      <c r="G44" s="14">
        <v>-3.104411677747046E-2</v>
      </c>
      <c r="H44" s="14">
        <v>7.7613035679139396E-3</v>
      </c>
      <c r="I44" s="14">
        <v>3.4290315578944006E-2</v>
      </c>
      <c r="J44" s="14">
        <v>6.6328513859409369E-2</v>
      </c>
    </row>
    <row r="45" spans="1:10">
      <c r="A45" s="162" t="s">
        <v>227</v>
      </c>
      <c r="B45" s="162" t="s">
        <v>218</v>
      </c>
      <c r="C45" s="158" t="s">
        <v>205</v>
      </c>
      <c r="D45" s="158" t="s">
        <v>229</v>
      </c>
      <c r="E45" s="14">
        <v>1.3255691788930393E-2</v>
      </c>
      <c r="F45" s="14">
        <v>4.7901086542554192E-2</v>
      </c>
      <c r="G45" s="14">
        <v>-7.1929488251342377E-2</v>
      </c>
      <c r="H45" s="14">
        <v>1.2288708090946127E-3</v>
      </c>
      <c r="I45" s="14">
        <v>2.4142243675407019E-2</v>
      </c>
      <c r="J45" s="14">
        <v>7.6248090473299904E-2</v>
      </c>
    </row>
    <row r="46" spans="1:10">
      <c r="A46" s="162" t="s">
        <v>227</v>
      </c>
      <c r="B46" s="162" t="s">
        <v>218</v>
      </c>
      <c r="C46" s="158" t="s">
        <v>206</v>
      </c>
      <c r="D46" s="158" t="s">
        <v>228</v>
      </c>
      <c r="E46" s="14">
        <v>2.3760305429273664E-2</v>
      </c>
      <c r="F46" s="14">
        <v>3.5199907390681996E-2</v>
      </c>
      <c r="G46" s="14">
        <v>-8.3718250507220354E-3</v>
      </c>
      <c r="H46" s="14">
        <v>1.3154156444689433E-2</v>
      </c>
      <c r="I46" s="14">
        <v>3.9827082010663206E-2</v>
      </c>
      <c r="J46" s="14">
        <v>7.999047665907412E-2</v>
      </c>
    </row>
    <row r="47" spans="1:10">
      <c r="A47" s="162" t="s">
        <v>227</v>
      </c>
      <c r="B47" s="162" t="s">
        <v>218</v>
      </c>
      <c r="C47" s="158" t="s">
        <v>206</v>
      </c>
      <c r="D47" s="158" t="s">
        <v>229</v>
      </c>
      <c r="E47" s="14">
        <v>1.2082615383181337E-2</v>
      </c>
      <c r="F47" s="14">
        <v>5.7276048833006077E-2</v>
      </c>
      <c r="G47" s="14">
        <v>-8.2206474738303184E-2</v>
      </c>
      <c r="H47" s="14">
        <v>-1.6744642245923285E-3</v>
      </c>
      <c r="I47" s="14">
        <v>2.8908119995415912E-2</v>
      </c>
      <c r="J47" s="14">
        <v>8.0635746116643162E-2</v>
      </c>
    </row>
    <row r="48" spans="1:10">
      <c r="A48" s="162" t="s">
        <v>227</v>
      </c>
      <c r="B48" s="162" t="s">
        <v>218</v>
      </c>
      <c r="C48" s="158" t="s">
        <v>207</v>
      </c>
      <c r="D48" s="158" t="s">
        <v>228</v>
      </c>
      <c r="E48" s="14">
        <v>2.207764189895603E-2</v>
      </c>
      <c r="F48" s="14">
        <v>3.4705786133904029E-2</v>
      </c>
      <c r="G48" s="14">
        <v>-1.2569602064936951E-2</v>
      </c>
      <c r="H48" s="14">
        <v>1.0824040742507562E-2</v>
      </c>
      <c r="I48" s="14">
        <v>3.7131990957420709E-2</v>
      </c>
      <c r="J48" s="14">
        <v>7.658151227514845E-2</v>
      </c>
    </row>
    <row r="49" spans="1:10">
      <c r="A49" s="162" t="s">
        <v>227</v>
      </c>
      <c r="B49" s="162" t="s">
        <v>218</v>
      </c>
      <c r="C49" s="158" t="s">
        <v>207</v>
      </c>
      <c r="D49" s="158" t="s">
        <v>229</v>
      </c>
      <c r="E49" s="14">
        <v>1.3250807463535907E-2</v>
      </c>
      <c r="F49" s="14">
        <v>4.9646628121845157E-2</v>
      </c>
      <c r="G49" s="14">
        <v>-5.9662705849716023E-2</v>
      </c>
      <c r="H49" s="14">
        <v>-3.4654566527119375E-3</v>
      </c>
      <c r="I49" s="14">
        <v>3.1031392639078115E-2</v>
      </c>
      <c r="J49" s="14">
        <v>7.3904282526668461E-2</v>
      </c>
    </row>
    <row r="50" spans="1:10">
      <c r="A50" s="162" t="s">
        <v>227</v>
      </c>
      <c r="B50" s="162" t="s">
        <v>218</v>
      </c>
      <c r="C50" s="158" t="s">
        <v>208</v>
      </c>
      <c r="D50" s="158" t="s">
        <v>228</v>
      </c>
      <c r="E50" s="14">
        <v>3.6042173706425283E-2</v>
      </c>
      <c r="F50" s="14">
        <v>4.0379447773799454E-2</v>
      </c>
      <c r="G50" s="14">
        <v>-1.0776604359176179E-2</v>
      </c>
      <c r="H50" s="14">
        <v>2.0253616089606127E-2</v>
      </c>
      <c r="I50" s="14">
        <v>5.562831307690444E-2</v>
      </c>
      <c r="J50" s="14">
        <v>9.9914641115691913E-2</v>
      </c>
    </row>
    <row r="51" spans="1:10">
      <c r="A51" s="162" t="s">
        <v>227</v>
      </c>
      <c r="B51" s="162" t="s">
        <v>218</v>
      </c>
      <c r="C51" s="158" t="s">
        <v>208</v>
      </c>
      <c r="D51" s="158" t="s">
        <v>229</v>
      </c>
      <c r="E51" s="14">
        <v>1.7567795363660925E-2</v>
      </c>
      <c r="F51" s="14">
        <v>6.3853010355338052E-2</v>
      </c>
      <c r="G51" s="14">
        <v>-7.9116025731203535E-2</v>
      </c>
      <c r="H51" s="14">
        <v>3.6494112834618034E-4</v>
      </c>
      <c r="I51" s="14">
        <v>3.9767703964713408E-2</v>
      </c>
      <c r="J51" s="14">
        <v>9.9129046624272188E-2</v>
      </c>
    </row>
    <row r="52" spans="1:10">
      <c r="A52" s="162" t="s">
        <v>227</v>
      </c>
      <c r="B52" s="162" t="s">
        <v>232</v>
      </c>
      <c r="C52" s="158" t="s">
        <v>232</v>
      </c>
      <c r="D52" s="158" t="s">
        <v>228</v>
      </c>
      <c r="E52" s="14"/>
      <c r="F52" s="14"/>
      <c r="G52" s="14"/>
      <c r="H52" s="14"/>
      <c r="I52" s="14"/>
      <c r="J52" s="14"/>
    </row>
    <row r="53" spans="1:10">
      <c r="A53" s="162" t="s">
        <v>227</v>
      </c>
      <c r="B53" s="162" t="s">
        <v>232</v>
      </c>
      <c r="C53" s="158" t="s">
        <v>232</v>
      </c>
      <c r="D53" s="158" t="s">
        <v>229</v>
      </c>
      <c r="E53" s="14"/>
      <c r="F53" s="14"/>
      <c r="G53" s="14"/>
      <c r="H53" s="14"/>
      <c r="I53" s="14"/>
      <c r="J53" s="14"/>
    </row>
    <row r="54" spans="1:10">
      <c r="A54" s="162" t="s">
        <v>227</v>
      </c>
      <c r="B54" s="162" t="s">
        <v>209</v>
      </c>
      <c r="C54" s="158" t="s">
        <v>209</v>
      </c>
      <c r="D54" s="158" t="s">
        <v>228</v>
      </c>
      <c r="E54" s="14">
        <v>1.9340794764439753E-2</v>
      </c>
      <c r="F54" s="14">
        <v>4.5644622441607899E-2</v>
      </c>
      <c r="G54" s="14">
        <v>-3.7495792198194468E-2</v>
      </c>
      <c r="H54" s="14">
        <v>2.0052188665016881E-3</v>
      </c>
      <c r="I54" s="14">
        <v>3.9262132273543922E-2</v>
      </c>
      <c r="J54" s="14">
        <v>9.2593366221118703E-2</v>
      </c>
    </row>
    <row r="55" spans="1:10">
      <c r="A55" s="162" t="s">
        <v>227</v>
      </c>
      <c r="B55" s="162" t="s">
        <v>209</v>
      </c>
      <c r="C55" s="158" t="s">
        <v>209</v>
      </c>
      <c r="D55" s="158" t="s">
        <v>229</v>
      </c>
      <c r="E55" s="14">
        <v>8.3616035710927755E-4</v>
      </c>
      <c r="F55" s="14">
        <v>6.2207350131745415E-2</v>
      </c>
      <c r="G55" s="14">
        <v>-6.9244260855001225E-2</v>
      </c>
      <c r="H55" s="14">
        <v>-1.592537424700519E-2</v>
      </c>
      <c r="I55" s="14">
        <v>2.2145118435565356E-2</v>
      </c>
      <c r="J55" s="14">
        <v>8.9654370565183106E-2</v>
      </c>
    </row>
    <row r="56" spans="1:10">
      <c r="A56" s="162" t="s">
        <v>227</v>
      </c>
      <c r="B56" s="162" t="s">
        <v>210</v>
      </c>
      <c r="C56" s="158" t="s">
        <v>210</v>
      </c>
      <c r="D56" s="158" t="s">
        <v>228</v>
      </c>
      <c r="E56" s="14">
        <v>2.9624983463917523E-2</v>
      </c>
      <c r="F56" s="14">
        <v>4.2916152893218804E-2</v>
      </c>
      <c r="G56" s="14">
        <v>-1.3119240663562501E-2</v>
      </c>
      <c r="H56" s="14">
        <v>1.4696645252673319E-2</v>
      </c>
      <c r="I56" s="14">
        <v>5.2724320244500029E-2</v>
      </c>
      <c r="J56" s="14">
        <v>0.10365960258666222</v>
      </c>
    </row>
    <row r="57" spans="1:10">
      <c r="A57" s="162" t="s">
        <v>227</v>
      </c>
      <c r="B57" s="162" t="s">
        <v>210</v>
      </c>
      <c r="C57" s="158" t="s">
        <v>210</v>
      </c>
      <c r="D57" s="158" t="s">
        <v>229</v>
      </c>
      <c r="E57" s="14">
        <v>1.210885065657836E-2</v>
      </c>
      <c r="F57" s="14">
        <v>5.634347004208163E-2</v>
      </c>
      <c r="G57" s="14">
        <v>-7.1298951694921689E-2</v>
      </c>
      <c r="H57" s="14">
        <v>-4.3599605775304457E-3</v>
      </c>
      <c r="I57" s="14">
        <v>3.628923852460552E-2</v>
      </c>
      <c r="J57" s="14">
        <v>8.3710315101885577E-2</v>
      </c>
    </row>
    <row r="58" spans="1:10">
      <c r="A58" s="162" t="s">
        <v>227</v>
      </c>
      <c r="B58" s="162" t="s">
        <v>211</v>
      </c>
      <c r="C58" s="158" t="s">
        <v>211</v>
      </c>
      <c r="D58" s="158" t="s">
        <v>228</v>
      </c>
      <c r="E58" s="14">
        <v>2.8330265593164275E-2</v>
      </c>
      <c r="F58" s="14">
        <v>4.4525166728610885E-2</v>
      </c>
      <c r="G58" s="14">
        <v>-1.9405134937500273E-2</v>
      </c>
      <c r="H58" s="14">
        <v>8.4642931328783051E-3</v>
      </c>
      <c r="I58" s="14">
        <v>5.1649422046182662E-2</v>
      </c>
      <c r="J58" s="14">
        <v>9.7840180339127517E-2</v>
      </c>
    </row>
    <row r="59" spans="1:10">
      <c r="A59" s="162" t="s">
        <v>227</v>
      </c>
      <c r="B59" s="162" t="s">
        <v>211</v>
      </c>
      <c r="C59" s="158" t="s">
        <v>211</v>
      </c>
      <c r="D59" s="158" t="s">
        <v>229</v>
      </c>
      <c r="E59" s="14">
        <v>8.1277832432457373E-3</v>
      </c>
      <c r="F59" s="14">
        <v>5.0472432892776219E-2</v>
      </c>
      <c r="G59" s="14">
        <v>-5.9809351246252453E-2</v>
      </c>
      <c r="H59" s="14">
        <v>3.4155398227406442E-4</v>
      </c>
      <c r="I59" s="14">
        <v>2.7027525690415475E-2</v>
      </c>
      <c r="J59" s="14">
        <v>7.9005238618902809E-2</v>
      </c>
    </row>
  </sheetData>
  <sheetProtection password="DC4F" sheet="1" objects="1" scenarios="1"/>
  <phoneticPr fontId="1"/>
  <conditionalFormatting sqref="C2:D12">
    <cfRule type="cellIs" priority="5" operator="lessThan">
      <formula>0</formula>
    </cfRule>
  </conditionalFormatting>
  <conditionalFormatting sqref="E2:J59">
    <cfRule type="cellIs" dxfId="9" priority="1" operator="lessThan">
      <formula>0</formula>
    </cfRule>
  </conditionalFormatting>
  <pageMargins left="0.7" right="0.7" top="0.75" bottom="0.75" header="0.3" footer="0.3"/>
  <pageSetup paperSize="9" scale="9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9"/>
  <sheetViews>
    <sheetView workbookViewId="0">
      <selection activeCell="A9" sqref="A9:XFD9"/>
    </sheetView>
  </sheetViews>
  <sheetFormatPr defaultColWidth="9" defaultRowHeight="11.25"/>
  <cols>
    <col min="1" max="1" width="19.375" style="155" bestFit="1" customWidth="1"/>
    <col min="2" max="2" width="25.625" style="155" bestFit="1" customWidth="1"/>
    <col min="3" max="3" width="30.25" style="155" bestFit="1" customWidth="1"/>
    <col min="4" max="4" width="13" style="155" bestFit="1" customWidth="1"/>
    <col min="5" max="16384" width="9" style="155"/>
  </cols>
  <sheetData>
    <row r="1" spans="1:10">
      <c r="A1" s="1" t="s">
        <v>222</v>
      </c>
      <c r="B1" s="2" t="s">
        <v>223</v>
      </c>
      <c r="C1" s="2" t="s">
        <v>224</v>
      </c>
      <c r="D1" s="3" t="s">
        <v>225</v>
      </c>
      <c r="E1" s="3" t="s">
        <v>226</v>
      </c>
      <c r="F1" s="3" t="s">
        <v>15</v>
      </c>
      <c r="G1" s="3" t="s">
        <v>241</v>
      </c>
      <c r="H1" s="3" t="s">
        <v>242</v>
      </c>
      <c r="I1" s="3" t="s">
        <v>243</v>
      </c>
      <c r="J1" s="3" t="s">
        <v>244</v>
      </c>
    </row>
    <row r="2" spans="1:10">
      <c r="A2" s="159" t="s">
        <v>234</v>
      </c>
      <c r="B2" s="157" t="s">
        <v>180</v>
      </c>
      <c r="C2" s="161" t="s">
        <v>180</v>
      </c>
      <c r="D2" s="161" t="s">
        <v>228</v>
      </c>
      <c r="E2" s="7">
        <v>548.33333333333337</v>
      </c>
      <c r="F2" s="7">
        <v>2120.6943435467483</v>
      </c>
      <c r="G2" s="7">
        <v>-801.62745098039215</v>
      </c>
      <c r="H2" s="7">
        <v>153.6653415490625</v>
      </c>
      <c r="I2" s="7">
        <v>1513.0484848484848</v>
      </c>
      <c r="J2" s="7">
        <v>4853.9619047619044</v>
      </c>
    </row>
    <row r="3" spans="1:10">
      <c r="A3" s="159" t="s">
        <v>234</v>
      </c>
      <c r="B3" s="157" t="s">
        <v>180</v>
      </c>
      <c r="C3" s="161" t="s">
        <v>180</v>
      </c>
      <c r="D3" s="161" t="s">
        <v>229</v>
      </c>
      <c r="E3" s="7">
        <v>157.4</v>
      </c>
      <c r="F3" s="7">
        <v>2886.9031900708169</v>
      </c>
      <c r="G3" s="7">
        <v>-2484.7571428571432</v>
      </c>
      <c r="H3" s="7">
        <v>-403.14814814814821</v>
      </c>
      <c r="I3" s="7">
        <v>599.22407407407434</v>
      </c>
      <c r="J3" s="7">
        <v>2426.9999999999995</v>
      </c>
    </row>
    <row r="4" spans="1:10">
      <c r="A4" s="159" t="s">
        <v>234</v>
      </c>
      <c r="B4" s="157" t="s">
        <v>216</v>
      </c>
      <c r="C4" s="161" t="s">
        <v>216</v>
      </c>
      <c r="D4" s="161" t="s">
        <v>228</v>
      </c>
      <c r="E4" s="7">
        <v>1017.3226295391946</v>
      </c>
      <c r="F4" s="7">
        <v>1754.394770000876</v>
      </c>
      <c r="G4" s="7">
        <v>-141.23809523809521</v>
      </c>
      <c r="H4" s="7">
        <v>498.31111111111113</v>
      </c>
      <c r="I4" s="7">
        <v>1774.5595238095239</v>
      </c>
      <c r="J4" s="7">
        <v>3807.2820512820513</v>
      </c>
    </row>
    <row r="5" spans="1:10">
      <c r="A5" s="159" t="s">
        <v>234</v>
      </c>
      <c r="B5" s="157" t="s">
        <v>216</v>
      </c>
      <c r="C5" s="161" t="s">
        <v>216</v>
      </c>
      <c r="D5" s="161" t="s">
        <v>229</v>
      </c>
      <c r="E5" s="7">
        <v>522.46666666666658</v>
      </c>
      <c r="F5" s="7">
        <v>1961.7258257777617</v>
      </c>
      <c r="G5" s="7">
        <v>-914.23148148148141</v>
      </c>
      <c r="H5" s="7">
        <v>127.88888888888887</v>
      </c>
      <c r="I5" s="7">
        <v>1149.4382284382284</v>
      </c>
      <c r="J5" s="7">
        <v>3236</v>
      </c>
    </row>
    <row r="6" spans="1:10">
      <c r="A6" s="159" t="s">
        <v>234</v>
      </c>
      <c r="B6" s="157" t="s">
        <v>230</v>
      </c>
      <c r="C6" s="161" t="s">
        <v>231</v>
      </c>
      <c r="D6" s="161" t="s">
        <v>228</v>
      </c>
      <c r="E6" s="7">
        <v>681.86363712084869</v>
      </c>
      <c r="F6" s="7">
        <v>1666.8268628553362</v>
      </c>
      <c r="G6" s="7">
        <v>-415.03487875630731</v>
      </c>
      <c r="H6" s="7">
        <v>284.95783689994215</v>
      </c>
      <c r="I6" s="7">
        <v>1303.55</v>
      </c>
      <c r="J6" s="7">
        <v>3283.2739953860187</v>
      </c>
    </row>
    <row r="7" spans="1:10">
      <c r="A7" s="159" t="s">
        <v>234</v>
      </c>
      <c r="B7" s="157" t="s">
        <v>230</v>
      </c>
      <c r="C7" s="161" t="s">
        <v>231</v>
      </c>
      <c r="D7" s="161" t="s">
        <v>229</v>
      </c>
      <c r="E7" s="7">
        <v>533.43589743589746</v>
      </c>
      <c r="F7" s="7">
        <v>2063.6537322553818</v>
      </c>
      <c r="G7" s="7">
        <v>-1202.1269841269843</v>
      </c>
      <c r="H7" s="7">
        <v>99.070175438596451</v>
      </c>
      <c r="I7" s="7">
        <v>1160.726851851852</v>
      </c>
      <c r="J7" s="7">
        <v>3226.6222222222223</v>
      </c>
    </row>
    <row r="8" spans="1:10">
      <c r="A8" s="159" t="s">
        <v>234</v>
      </c>
      <c r="B8" s="157" t="s">
        <v>230</v>
      </c>
      <c r="C8" s="161" t="s">
        <v>186</v>
      </c>
      <c r="D8" s="161" t="s">
        <v>228</v>
      </c>
      <c r="E8" s="7">
        <v>541.21050724637678</v>
      </c>
      <c r="F8" s="7">
        <v>1590.2153251749899</v>
      </c>
      <c r="G8" s="7">
        <v>-480.21155555555561</v>
      </c>
      <c r="H8" s="7">
        <v>206.22133280562014</v>
      </c>
      <c r="I8" s="7">
        <v>1224.2559523809523</v>
      </c>
      <c r="J8" s="7">
        <v>3088.2644444444445</v>
      </c>
    </row>
    <row r="9" spans="1:10">
      <c r="A9" s="159" t="s">
        <v>234</v>
      </c>
      <c r="B9" s="157" t="s">
        <v>230</v>
      </c>
      <c r="C9" s="161" t="s">
        <v>186</v>
      </c>
      <c r="D9" s="161" t="s">
        <v>229</v>
      </c>
      <c r="E9" s="7">
        <v>481.83333333333331</v>
      </c>
      <c r="F9" s="7">
        <v>2244.0605408431275</v>
      </c>
      <c r="G9" s="7">
        <v>-1483.4151515151516</v>
      </c>
      <c r="H9" s="7">
        <v>-30.900000000000002</v>
      </c>
      <c r="I9" s="7">
        <v>1147.3333333333333</v>
      </c>
      <c r="J9" s="7">
        <v>3521.6555555555556</v>
      </c>
    </row>
    <row r="10" spans="1:10">
      <c r="A10" s="159" t="s">
        <v>234</v>
      </c>
      <c r="B10" s="157" t="s">
        <v>230</v>
      </c>
      <c r="C10" s="161" t="s">
        <v>187</v>
      </c>
      <c r="D10" s="161" t="s">
        <v>228</v>
      </c>
      <c r="E10" s="7">
        <v>1164</v>
      </c>
      <c r="F10" s="7">
        <v>2430.7095537112459</v>
      </c>
      <c r="G10" s="7">
        <v>-314.82622874446776</v>
      </c>
      <c r="H10" s="7">
        <v>528.97222222222217</v>
      </c>
      <c r="I10" s="7">
        <v>2188.3903318903317</v>
      </c>
      <c r="J10" s="7">
        <v>5349.5725449988604</v>
      </c>
    </row>
    <row r="11" spans="1:10">
      <c r="A11" s="159" t="s">
        <v>234</v>
      </c>
      <c r="B11" s="157" t="s">
        <v>230</v>
      </c>
      <c r="C11" s="161" t="s">
        <v>187</v>
      </c>
      <c r="D11" s="161" t="s">
        <v>229</v>
      </c>
      <c r="E11" s="7">
        <v>838.70565302144257</v>
      </c>
      <c r="F11" s="7">
        <v>3002.8186855524368</v>
      </c>
      <c r="G11" s="7">
        <v>-1100.6666666666667</v>
      </c>
      <c r="H11" s="7">
        <v>355.86666666666673</v>
      </c>
      <c r="I11" s="7">
        <v>1599.1666666666667</v>
      </c>
      <c r="J11" s="7">
        <v>4771.1777777777779</v>
      </c>
    </row>
    <row r="12" spans="1:10">
      <c r="A12" s="159" t="s">
        <v>234</v>
      </c>
      <c r="B12" s="157" t="s">
        <v>230</v>
      </c>
      <c r="C12" s="161" t="s">
        <v>188</v>
      </c>
      <c r="D12" s="161" t="s">
        <v>228</v>
      </c>
      <c r="E12" s="7">
        <v>846.26066411238821</v>
      </c>
      <c r="F12" s="7">
        <v>1915.421477205927</v>
      </c>
      <c r="G12" s="7">
        <v>-552.07216799763376</v>
      </c>
      <c r="H12" s="7">
        <v>320.75502453451639</v>
      </c>
      <c r="I12" s="7">
        <v>1552.5656565656566</v>
      </c>
      <c r="J12" s="7">
        <v>3769.9238095238093</v>
      </c>
    </row>
    <row r="13" spans="1:10">
      <c r="A13" s="158" t="s">
        <v>234</v>
      </c>
      <c r="B13" s="158" t="s">
        <v>230</v>
      </c>
      <c r="C13" s="158" t="s">
        <v>188</v>
      </c>
      <c r="D13" s="158" t="s">
        <v>229</v>
      </c>
      <c r="E13" s="7">
        <v>527.30714285714282</v>
      </c>
      <c r="F13" s="7">
        <v>2729.053698500416</v>
      </c>
      <c r="G13" s="7">
        <v>-933.5019841269841</v>
      </c>
      <c r="H13" s="7">
        <v>96.194444444444414</v>
      </c>
      <c r="I13" s="7">
        <v>1365.2083333333333</v>
      </c>
      <c r="J13" s="7">
        <v>4677.2777777777774</v>
      </c>
    </row>
    <row r="14" spans="1:10">
      <c r="A14" s="158" t="s">
        <v>234</v>
      </c>
      <c r="B14" s="158" t="s">
        <v>230</v>
      </c>
      <c r="C14" s="158" t="s">
        <v>189</v>
      </c>
      <c r="D14" s="158" t="s">
        <v>228</v>
      </c>
      <c r="E14" s="7">
        <v>702.58742891027987</v>
      </c>
      <c r="F14" s="7">
        <v>1524.9206119986461</v>
      </c>
      <c r="G14" s="7">
        <v>-351.79248141795307</v>
      </c>
      <c r="H14" s="7">
        <v>302.46468155500412</v>
      </c>
      <c r="I14" s="7">
        <v>1264.4416666666666</v>
      </c>
      <c r="J14" s="7">
        <v>2883.3149154589373</v>
      </c>
    </row>
    <row r="15" spans="1:10">
      <c r="A15" s="158" t="s">
        <v>234</v>
      </c>
      <c r="B15" s="158" t="s">
        <v>230</v>
      </c>
      <c r="C15" s="158" t="s">
        <v>189</v>
      </c>
      <c r="D15" s="158" t="s">
        <v>229</v>
      </c>
      <c r="E15" s="7">
        <v>529.49496336996344</v>
      </c>
      <c r="F15" s="7">
        <v>1692.6982725015234</v>
      </c>
      <c r="G15" s="7">
        <v>-826.31481481481478</v>
      </c>
      <c r="H15" s="7">
        <v>141.39047619047619</v>
      </c>
      <c r="I15" s="7">
        <v>1137.4666666666669</v>
      </c>
      <c r="J15" s="7">
        <v>3072.7333333333331</v>
      </c>
    </row>
    <row r="16" spans="1:10">
      <c r="A16" s="158" t="s">
        <v>234</v>
      </c>
      <c r="B16" s="158" t="s">
        <v>230</v>
      </c>
      <c r="C16" s="158" t="s">
        <v>190</v>
      </c>
      <c r="D16" s="158" t="s">
        <v>228</v>
      </c>
      <c r="E16" s="7">
        <v>783.04524071664491</v>
      </c>
      <c r="F16" s="7">
        <v>1664.9680294068771</v>
      </c>
      <c r="G16" s="7">
        <v>-371.72916666666669</v>
      </c>
      <c r="H16" s="7">
        <v>352.07555827886705</v>
      </c>
      <c r="I16" s="7">
        <v>1466.1845399698341</v>
      </c>
      <c r="J16" s="7">
        <v>3400.5740659340663</v>
      </c>
    </row>
    <row r="17" spans="1:10">
      <c r="A17" s="158" t="s">
        <v>234</v>
      </c>
      <c r="B17" s="158" t="s">
        <v>230</v>
      </c>
      <c r="C17" s="158" t="s">
        <v>190</v>
      </c>
      <c r="D17" s="158" t="s">
        <v>229</v>
      </c>
      <c r="E17" s="7">
        <v>602.55753968253964</v>
      </c>
      <c r="F17" s="7">
        <v>2076.4682185689026</v>
      </c>
      <c r="G17" s="7">
        <v>-1278.1944444444446</v>
      </c>
      <c r="H17" s="7">
        <v>125.23015873015872</v>
      </c>
      <c r="I17" s="7">
        <v>1225.4333333333332</v>
      </c>
      <c r="J17" s="7">
        <v>3126.3819444444439</v>
      </c>
    </row>
    <row r="18" spans="1:10">
      <c r="A18" s="158" t="s">
        <v>234</v>
      </c>
      <c r="B18" s="158" t="s">
        <v>232</v>
      </c>
      <c r="C18" s="158" t="s">
        <v>232</v>
      </c>
      <c r="D18" s="158" t="s">
        <v>228</v>
      </c>
      <c r="E18" s="7"/>
      <c r="F18" s="7"/>
      <c r="G18" s="7"/>
      <c r="H18" s="7"/>
      <c r="I18" s="7"/>
      <c r="J18" s="7"/>
    </row>
    <row r="19" spans="1:10">
      <c r="A19" s="158" t="s">
        <v>234</v>
      </c>
      <c r="B19" s="158" t="s">
        <v>232</v>
      </c>
      <c r="C19" s="158" t="s">
        <v>232</v>
      </c>
      <c r="D19" s="158" t="s">
        <v>229</v>
      </c>
      <c r="E19" s="7"/>
      <c r="F19" s="7"/>
      <c r="G19" s="7"/>
      <c r="H19" s="7"/>
      <c r="I19" s="7"/>
      <c r="J19" s="7"/>
    </row>
    <row r="20" spans="1:10">
      <c r="A20" s="158" t="s">
        <v>234</v>
      </c>
      <c r="B20" s="158" t="s">
        <v>192</v>
      </c>
      <c r="C20" s="158" t="s">
        <v>233</v>
      </c>
      <c r="D20" s="158" t="s">
        <v>228</v>
      </c>
      <c r="E20" s="7">
        <v>938.24800470532182</v>
      </c>
      <c r="F20" s="7">
        <v>2042.942473648958</v>
      </c>
      <c r="G20" s="7">
        <v>-383.84210526315792</v>
      </c>
      <c r="H20" s="7">
        <v>422.72452731212223</v>
      </c>
      <c r="I20" s="7">
        <v>1729.7222222222219</v>
      </c>
      <c r="J20" s="7">
        <v>4268.9434173669461</v>
      </c>
    </row>
    <row r="21" spans="1:10">
      <c r="A21" s="158" t="s">
        <v>234</v>
      </c>
      <c r="B21" s="158" t="s">
        <v>192</v>
      </c>
      <c r="C21" s="158" t="s">
        <v>233</v>
      </c>
      <c r="D21" s="158" t="s">
        <v>229</v>
      </c>
      <c r="E21" s="7">
        <v>842.16666666666663</v>
      </c>
      <c r="F21" s="7">
        <v>3039.9152302875091</v>
      </c>
      <c r="G21" s="7">
        <v>-1453</v>
      </c>
      <c r="H21" s="7">
        <v>204</v>
      </c>
      <c r="I21" s="7">
        <v>1899.9333333333334</v>
      </c>
      <c r="J21" s="7">
        <v>5721.666666666667</v>
      </c>
    </row>
    <row r="22" spans="1:10">
      <c r="A22" s="158" t="s">
        <v>234</v>
      </c>
      <c r="B22" s="158" t="s">
        <v>192</v>
      </c>
      <c r="C22" s="158" t="s">
        <v>194</v>
      </c>
      <c r="D22" s="158" t="s">
        <v>228</v>
      </c>
      <c r="E22" s="7">
        <v>1321.0811242414566</v>
      </c>
      <c r="F22" s="7">
        <v>2462.6071232181248</v>
      </c>
      <c r="G22" s="7">
        <v>-231.5</v>
      </c>
      <c r="H22" s="7">
        <v>622</v>
      </c>
      <c r="I22" s="7">
        <v>2230.859025032938</v>
      </c>
      <c r="J22" s="7">
        <v>5739.6334274952924</v>
      </c>
    </row>
    <row r="23" spans="1:10">
      <c r="A23" s="158" t="s">
        <v>234</v>
      </c>
      <c r="B23" s="158" t="s">
        <v>192</v>
      </c>
      <c r="C23" s="158" t="s">
        <v>194</v>
      </c>
      <c r="D23" s="158" t="s">
        <v>229</v>
      </c>
      <c r="E23" s="7">
        <v>967.27777777777771</v>
      </c>
      <c r="F23" s="7">
        <v>3609.1788635667381</v>
      </c>
      <c r="G23" s="7">
        <v>-1495.3333333333333</v>
      </c>
      <c r="H23" s="7">
        <v>248.66666666666666</v>
      </c>
      <c r="I23" s="7">
        <v>2328.2333333333331</v>
      </c>
      <c r="J23" s="7">
        <v>5798.2222222222217</v>
      </c>
    </row>
    <row r="24" spans="1:10">
      <c r="A24" s="158" t="s">
        <v>234</v>
      </c>
      <c r="B24" s="158" t="s">
        <v>192</v>
      </c>
      <c r="C24" s="158" t="s">
        <v>195</v>
      </c>
      <c r="D24" s="158" t="s">
        <v>228</v>
      </c>
      <c r="E24" s="7">
        <v>832.9796296296297</v>
      </c>
      <c r="F24" s="7">
        <v>2206.3830208981431</v>
      </c>
      <c r="G24" s="7">
        <v>-595.69444444444446</v>
      </c>
      <c r="H24" s="7">
        <v>392.1342592592593</v>
      </c>
      <c r="I24" s="7">
        <v>1652.7418300653596</v>
      </c>
      <c r="J24" s="7">
        <v>4537.0357142857138</v>
      </c>
    </row>
    <row r="25" spans="1:10">
      <c r="A25" s="158" t="s">
        <v>234</v>
      </c>
      <c r="B25" s="158" t="s">
        <v>192</v>
      </c>
      <c r="C25" s="158" t="s">
        <v>195</v>
      </c>
      <c r="D25" s="158" t="s">
        <v>229</v>
      </c>
      <c r="E25" s="7">
        <v>647.19444444444446</v>
      </c>
      <c r="F25" s="7">
        <v>2945.0552989690705</v>
      </c>
      <c r="G25" s="7">
        <v>-1857</v>
      </c>
      <c r="H25" s="7">
        <v>116.16666666666667</v>
      </c>
      <c r="I25" s="7">
        <v>1603.6666666666667</v>
      </c>
      <c r="J25" s="7">
        <v>4977.1333333333341</v>
      </c>
    </row>
    <row r="26" spans="1:10">
      <c r="A26" s="158" t="s">
        <v>234</v>
      </c>
      <c r="B26" s="158" t="s">
        <v>192</v>
      </c>
      <c r="C26" s="158" t="s">
        <v>196</v>
      </c>
      <c r="D26" s="158" t="s">
        <v>228</v>
      </c>
      <c r="E26" s="7">
        <v>545</v>
      </c>
      <c r="F26" s="7">
        <v>1780.5919896670096</v>
      </c>
      <c r="G26" s="7">
        <v>-726.51111111111129</v>
      </c>
      <c r="H26" s="7">
        <v>189.11446886446888</v>
      </c>
      <c r="I26" s="7">
        <v>1133.1648185483871</v>
      </c>
      <c r="J26" s="7">
        <v>3341.6508771929825</v>
      </c>
    </row>
    <row r="27" spans="1:10">
      <c r="A27" s="158" t="s">
        <v>234</v>
      </c>
      <c r="B27" s="158" t="s">
        <v>192</v>
      </c>
      <c r="C27" s="158" t="s">
        <v>196</v>
      </c>
      <c r="D27" s="158" t="s">
        <v>229</v>
      </c>
      <c r="E27" s="7">
        <v>876.00000000000011</v>
      </c>
      <c r="F27" s="7">
        <v>3268.7428834689181</v>
      </c>
      <c r="G27" s="7">
        <v>-1771.9166666666667</v>
      </c>
      <c r="H27" s="7">
        <v>146.22222222222226</v>
      </c>
      <c r="I27" s="7">
        <v>2008.3333333333333</v>
      </c>
      <c r="J27" s="7">
        <v>6862.666666666667</v>
      </c>
    </row>
    <row r="28" spans="1:10">
      <c r="A28" s="158" t="s">
        <v>234</v>
      </c>
      <c r="B28" s="158" t="s">
        <v>232</v>
      </c>
      <c r="C28" s="158" t="s">
        <v>232</v>
      </c>
      <c r="D28" s="158" t="s">
        <v>228</v>
      </c>
      <c r="E28" s="7"/>
      <c r="F28" s="7"/>
      <c r="G28" s="7"/>
      <c r="H28" s="7"/>
      <c r="I28" s="7"/>
      <c r="J28" s="7"/>
    </row>
    <row r="29" spans="1:10">
      <c r="A29" s="158" t="s">
        <v>234</v>
      </c>
      <c r="B29" s="158" t="s">
        <v>232</v>
      </c>
      <c r="C29" s="158" t="s">
        <v>232</v>
      </c>
      <c r="D29" s="158" t="s">
        <v>229</v>
      </c>
      <c r="E29" s="7"/>
      <c r="F29" s="7"/>
      <c r="G29" s="7"/>
      <c r="H29" s="7"/>
      <c r="I29" s="7"/>
      <c r="J29" s="7"/>
    </row>
    <row r="30" spans="1:10">
      <c r="A30" s="158" t="s">
        <v>234</v>
      </c>
      <c r="B30" s="158" t="s">
        <v>197</v>
      </c>
      <c r="C30" s="158" t="s">
        <v>197</v>
      </c>
      <c r="D30" s="158" t="s">
        <v>228</v>
      </c>
      <c r="E30" s="7">
        <v>514.63389934261647</v>
      </c>
      <c r="F30" s="7">
        <v>1647.6785708754178</v>
      </c>
      <c r="G30" s="7">
        <v>-675.93333333333328</v>
      </c>
      <c r="H30" s="7">
        <v>147.39303482587067</v>
      </c>
      <c r="I30" s="7">
        <v>1089.9722701397275</v>
      </c>
      <c r="J30" s="7">
        <v>2744.0326961770625</v>
      </c>
    </row>
    <row r="31" spans="1:10">
      <c r="A31" s="158" t="s">
        <v>234</v>
      </c>
      <c r="B31" s="158" t="s">
        <v>197</v>
      </c>
      <c r="C31" s="158" t="s">
        <v>197</v>
      </c>
      <c r="D31" s="158" t="s">
        <v>229</v>
      </c>
      <c r="E31" s="7">
        <v>306.41666666666663</v>
      </c>
      <c r="F31" s="7">
        <v>2366.9077910115816</v>
      </c>
      <c r="G31" s="7">
        <v>-2331.3333333333335</v>
      </c>
      <c r="H31" s="7">
        <v>-324</v>
      </c>
      <c r="I31" s="7">
        <v>918.16666666666663</v>
      </c>
      <c r="J31" s="7">
        <v>2914.6666666666665</v>
      </c>
    </row>
    <row r="32" spans="1:10">
      <c r="A32" s="158" t="s">
        <v>234</v>
      </c>
      <c r="B32" s="158" t="s">
        <v>198</v>
      </c>
      <c r="C32" s="158" t="s">
        <v>198</v>
      </c>
      <c r="D32" s="158" t="s">
        <v>228</v>
      </c>
      <c r="E32" s="7">
        <v>480.90168650793646</v>
      </c>
      <c r="F32" s="7">
        <v>1168.9835381292137</v>
      </c>
      <c r="G32" s="7">
        <v>-399.16666666666669</v>
      </c>
      <c r="H32" s="7">
        <v>169.10582010582013</v>
      </c>
      <c r="I32" s="7">
        <v>937.01277777777761</v>
      </c>
      <c r="J32" s="7">
        <v>2389.4666666666667</v>
      </c>
    </row>
    <row r="33" spans="1:10">
      <c r="A33" s="158" t="s">
        <v>234</v>
      </c>
      <c r="B33" s="158" t="s">
        <v>198</v>
      </c>
      <c r="C33" s="158" t="s">
        <v>198</v>
      </c>
      <c r="D33" s="158" t="s">
        <v>229</v>
      </c>
      <c r="E33" s="7">
        <v>453.28611111111115</v>
      </c>
      <c r="F33" s="7">
        <v>2504.1822924496282</v>
      </c>
      <c r="G33" s="7">
        <v>-1439</v>
      </c>
      <c r="H33" s="7">
        <v>-334</v>
      </c>
      <c r="I33" s="7">
        <v>1172.3333333333333</v>
      </c>
      <c r="J33" s="7">
        <v>4222.666666666667</v>
      </c>
    </row>
    <row r="34" spans="1:10">
      <c r="A34" s="158" t="s">
        <v>234</v>
      </c>
      <c r="B34" s="158" t="s">
        <v>199</v>
      </c>
      <c r="C34" s="158" t="s">
        <v>199</v>
      </c>
      <c r="D34" s="158" t="s">
        <v>228</v>
      </c>
      <c r="E34" s="7">
        <v>2384.3875457875456</v>
      </c>
      <c r="F34" s="7">
        <v>3248.9409169241881</v>
      </c>
      <c r="G34" s="7">
        <v>154.79523809523809</v>
      </c>
      <c r="H34" s="7">
        <v>1228.8357142857142</v>
      </c>
      <c r="I34" s="7">
        <v>4191.2555555555555</v>
      </c>
      <c r="J34" s="7">
        <v>9080.0825214974157</v>
      </c>
    </row>
    <row r="35" spans="1:10">
      <c r="A35" s="158" t="s">
        <v>234</v>
      </c>
      <c r="B35" s="158" t="s">
        <v>199</v>
      </c>
      <c r="C35" s="158" t="s">
        <v>199</v>
      </c>
      <c r="D35" s="158" t="s">
        <v>229</v>
      </c>
      <c r="E35" s="7">
        <v>3012.8333333333335</v>
      </c>
      <c r="F35" s="7">
        <v>4672.2953277877905</v>
      </c>
      <c r="G35" s="7">
        <v>-266.99999999999994</v>
      </c>
      <c r="H35" s="7">
        <v>1409.3999999999999</v>
      </c>
      <c r="I35" s="7">
        <v>5676.8888888888896</v>
      </c>
      <c r="J35" s="7">
        <v>11980.444444444443</v>
      </c>
    </row>
    <row r="36" spans="1:10">
      <c r="A36" s="158" t="s">
        <v>234</v>
      </c>
      <c r="B36" s="158" t="s">
        <v>200</v>
      </c>
      <c r="C36" s="158" t="s">
        <v>200</v>
      </c>
      <c r="D36" s="158" t="s">
        <v>228</v>
      </c>
      <c r="E36" s="7">
        <v>232.25945530607018</v>
      </c>
      <c r="F36" s="7">
        <v>1127.8454144269003</v>
      </c>
      <c r="G36" s="7">
        <v>-290.15631808278869</v>
      </c>
      <c r="H36" s="7">
        <v>85.607142857142847</v>
      </c>
      <c r="I36" s="7">
        <v>463.16369293788648</v>
      </c>
      <c r="J36" s="7">
        <v>1378.832207878186</v>
      </c>
    </row>
    <row r="37" spans="1:10">
      <c r="A37" s="158" t="s">
        <v>234</v>
      </c>
      <c r="B37" s="158" t="s">
        <v>200</v>
      </c>
      <c r="C37" s="158" t="s">
        <v>200</v>
      </c>
      <c r="D37" s="158" t="s">
        <v>229</v>
      </c>
      <c r="E37" s="7">
        <v>196.92499999999998</v>
      </c>
      <c r="F37" s="7">
        <v>1742.9476690278143</v>
      </c>
      <c r="G37" s="7">
        <v>-839</v>
      </c>
      <c r="H37" s="7">
        <v>-13.294117647058821</v>
      </c>
      <c r="I37" s="7">
        <v>504.22222222222217</v>
      </c>
      <c r="J37" s="7">
        <v>1778.6458333333333</v>
      </c>
    </row>
    <row r="38" spans="1:10">
      <c r="A38" s="158" t="s">
        <v>234</v>
      </c>
      <c r="B38" s="158" t="s">
        <v>201</v>
      </c>
      <c r="C38" s="158" t="s">
        <v>201</v>
      </c>
      <c r="D38" s="158" t="s">
        <v>228</v>
      </c>
      <c r="E38" s="7">
        <v>2528.6364416702004</v>
      </c>
      <c r="F38" s="7">
        <v>2602.4148010925046</v>
      </c>
      <c r="G38" s="7">
        <v>57.052083333333336</v>
      </c>
      <c r="H38" s="7">
        <v>1499.4296296296295</v>
      </c>
      <c r="I38" s="7">
        <v>4140.4383923849819</v>
      </c>
      <c r="J38" s="7">
        <v>7196.755539839698</v>
      </c>
    </row>
    <row r="39" spans="1:10">
      <c r="A39" s="158" t="s">
        <v>234</v>
      </c>
      <c r="B39" s="158" t="s">
        <v>201</v>
      </c>
      <c r="C39" s="158" t="s">
        <v>201</v>
      </c>
      <c r="D39" s="158" t="s">
        <v>229</v>
      </c>
      <c r="E39" s="7">
        <v>3307.9487179487182</v>
      </c>
      <c r="F39" s="7">
        <v>4166.654870961589</v>
      </c>
      <c r="G39" s="7">
        <v>72.148809523809533</v>
      </c>
      <c r="H39" s="7">
        <v>1366.9000000000003</v>
      </c>
      <c r="I39" s="7">
        <v>4021.0833333333335</v>
      </c>
      <c r="J39" s="7">
        <v>13961.171428571426</v>
      </c>
    </row>
    <row r="40" spans="1:10">
      <c r="A40" s="158" t="s">
        <v>234</v>
      </c>
      <c r="B40" s="158" t="s">
        <v>218</v>
      </c>
      <c r="C40" s="158" t="s">
        <v>220</v>
      </c>
      <c r="D40" s="158" t="s">
        <v>228</v>
      </c>
      <c r="E40" s="7">
        <v>488.75925925925924</v>
      </c>
      <c r="F40" s="7">
        <v>1741.7495828874155</v>
      </c>
      <c r="G40" s="7">
        <v>-268.78181818181821</v>
      </c>
      <c r="H40" s="7">
        <v>201.08446415373245</v>
      </c>
      <c r="I40" s="7">
        <v>993.8888888888888</v>
      </c>
      <c r="J40" s="7">
        <v>3033.5731527093594</v>
      </c>
    </row>
    <row r="41" spans="1:10">
      <c r="A41" s="158" t="s">
        <v>234</v>
      </c>
      <c r="B41" s="158" t="s">
        <v>218</v>
      </c>
      <c r="C41" s="158" t="s">
        <v>220</v>
      </c>
      <c r="D41" s="158" t="s">
        <v>229</v>
      </c>
      <c r="E41" s="7">
        <v>472.22685185185185</v>
      </c>
      <c r="F41" s="7">
        <v>2738.7526374251051</v>
      </c>
      <c r="G41" s="7">
        <v>-1423.45</v>
      </c>
      <c r="H41" s="7">
        <v>24.833333333333332</v>
      </c>
      <c r="I41" s="7">
        <v>1251.5333333333333</v>
      </c>
      <c r="J41" s="7">
        <v>4387.333333333333</v>
      </c>
    </row>
    <row r="42" spans="1:10">
      <c r="A42" s="158" t="s">
        <v>234</v>
      </c>
      <c r="B42" s="158" t="s">
        <v>218</v>
      </c>
      <c r="C42" s="158" t="s">
        <v>204</v>
      </c>
      <c r="D42" s="158" t="s">
        <v>228</v>
      </c>
      <c r="E42" s="7">
        <v>1292.9848309140143</v>
      </c>
      <c r="F42" s="7">
        <v>2578.541024115149</v>
      </c>
      <c r="G42" s="7">
        <v>-74.555555555555557</v>
      </c>
      <c r="H42" s="7">
        <v>612.82885154061626</v>
      </c>
      <c r="I42" s="7">
        <v>2398.2853535353534</v>
      </c>
      <c r="J42" s="7">
        <v>5938.1972365429565</v>
      </c>
    </row>
    <row r="43" spans="1:10">
      <c r="A43" s="158" t="s">
        <v>234</v>
      </c>
      <c r="B43" s="158" t="s">
        <v>218</v>
      </c>
      <c r="C43" s="158" t="s">
        <v>204</v>
      </c>
      <c r="D43" s="158" t="s">
        <v>229</v>
      </c>
      <c r="E43" s="7">
        <v>1149.4166666666665</v>
      </c>
      <c r="F43" s="7">
        <v>3560.1348532977127</v>
      </c>
      <c r="G43" s="7">
        <v>-1197.1833333333334</v>
      </c>
      <c r="H43" s="7">
        <v>368.13333333333338</v>
      </c>
      <c r="I43" s="7">
        <v>2175.75</v>
      </c>
      <c r="J43" s="7">
        <v>7472.916666666667</v>
      </c>
    </row>
    <row r="44" spans="1:10">
      <c r="A44" s="158" t="s">
        <v>234</v>
      </c>
      <c r="B44" s="158" t="s">
        <v>218</v>
      </c>
      <c r="C44" s="158" t="s">
        <v>205</v>
      </c>
      <c r="D44" s="158" t="s">
        <v>228</v>
      </c>
      <c r="E44" s="7">
        <v>839.13509700176371</v>
      </c>
      <c r="F44" s="7">
        <v>2627.5140151224173</v>
      </c>
      <c r="G44" s="7">
        <v>-664.38333333333333</v>
      </c>
      <c r="H44" s="7">
        <v>223.66554750402577</v>
      </c>
      <c r="I44" s="7">
        <v>1843.4444444444443</v>
      </c>
      <c r="J44" s="7">
        <v>6122.5916666666672</v>
      </c>
    </row>
    <row r="45" spans="1:10">
      <c r="A45" s="158" t="s">
        <v>234</v>
      </c>
      <c r="B45" s="158" t="s">
        <v>218</v>
      </c>
      <c r="C45" s="158" t="s">
        <v>205</v>
      </c>
      <c r="D45" s="158" t="s">
        <v>229</v>
      </c>
      <c r="E45" s="7">
        <v>938.95833333333326</v>
      </c>
      <c r="F45" s="7">
        <v>2938.2677586230648</v>
      </c>
      <c r="G45" s="7">
        <v>-2223.0555555555557</v>
      </c>
      <c r="H45" s="7">
        <v>220.33333333333334</v>
      </c>
      <c r="I45" s="7">
        <v>1629</v>
      </c>
      <c r="J45" s="7">
        <v>5768.8</v>
      </c>
    </row>
    <row r="46" spans="1:10">
      <c r="A46" s="158" t="s">
        <v>234</v>
      </c>
      <c r="B46" s="158" t="s">
        <v>218</v>
      </c>
      <c r="C46" s="158" t="s">
        <v>206</v>
      </c>
      <c r="D46" s="158" t="s">
        <v>228</v>
      </c>
      <c r="E46" s="7">
        <v>358.89351851851853</v>
      </c>
      <c r="F46" s="7">
        <v>1249.0081244503715</v>
      </c>
      <c r="G46" s="7">
        <v>-173.2462121212121</v>
      </c>
      <c r="H46" s="7">
        <v>161.16045197740112</v>
      </c>
      <c r="I46" s="7">
        <v>684.1</v>
      </c>
      <c r="J46" s="7">
        <v>2052.651515151515</v>
      </c>
    </row>
    <row r="47" spans="1:10">
      <c r="A47" s="158" t="s">
        <v>234</v>
      </c>
      <c r="B47" s="158" t="s">
        <v>218</v>
      </c>
      <c r="C47" s="158" t="s">
        <v>206</v>
      </c>
      <c r="D47" s="158" t="s">
        <v>229</v>
      </c>
      <c r="E47" s="7">
        <v>377.97222222222223</v>
      </c>
      <c r="F47" s="7">
        <v>1970.1782391145664</v>
      </c>
      <c r="G47" s="7">
        <v>-1360.3333333333333</v>
      </c>
      <c r="H47" s="7">
        <v>23.144444444444446</v>
      </c>
      <c r="I47" s="7">
        <v>967.08333333333337</v>
      </c>
      <c r="J47" s="7">
        <v>3389.3333333333335</v>
      </c>
    </row>
    <row r="48" spans="1:10">
      <c r="A48" s="158" t="s">
        <v>234</v>
      </c>
      <c r="B48" s="158" t="s">
        <v>218</v>
      </c>
      <c r="C48" s="158" t="s">
        <v>207</v>
      </c>
      <c r="D48" s="158" t="s">
        <v>228</v>
      </c>
      <c r="E48" s="7">
        <v>444.6960747177659</v>
      </c>
      <c r="F48" s="7">
        <v>1387.9885568249351</v>
      </c>
      <c r="G48" s="7">
        <v>-172.80555555555554</v>
      </c>
      <c r="H48" s="7">
        <v>177.13950617283953</v>
      </c>
      <c r="I48" s="7">
        <v>864.79191386508455</v>
      </c>
      <c r="J48" s="7">
        <v>2504</v>
      </c>
    </row>
    <row r="49" spans="1:10">
      <c r="A49" s="158" t="s">
        <v>234</v>
      </c>
      <c r="B49" s="158" t="s">
        <v>218</v>
      </c>
      <c r="C49" s="158" t="s">
        <v>207</v>
      </c>
      <c r="D49" s="158" t="s">
        <v>229</v>
      </c>
      <c r="E49" s="7">
        <v>420.5</v>
      </c>
      <c r="F49" s="7">
        <v>2752.6106173095964</v>
      </c>
      <c r="G49" s="7">
        <v>-1459.1111111111111</v>
      </c>
      <c r="H49" s="7">
        <v>-14.666666666666664</v>
      </c>
      <c r="I49" s="7">
        <v>1289.3333333333333</v>
      </c>
      <c r="J49" s="7">
        <v>4734.333333333333</v>
      </c>
    </row>
    <row r="50" spans="1:10">
      <c r="A50" s="158" t="s">
        <v>234</v>
      </c>
      <c r="B50" s="158" t="s">
        <v>218</v>
      </c>
      <c r="C50" s="158" t="s">
        <v>208</v>
      </c>
      <c r="D50" s="158" t="s">
        <v>228</v>
      </c>
      <c r="E50" s="7">
        <v>594.87179487179492</v>
      </c>
      <c r="F50" s="7">
        <v>1551.024055535654</v>
      </c>
      <c r="G50" s="7">
        <v>-268.78181818181821</v>
      </c>
      <c r="H50" s="7">
        <v>288.47619047619048</v>
      </c>
      <c r="I50" s="7">
        <v>1070.9253968253968</v>
      </c>
      <c r="J50" s="7">
        <v>2707.2820512820513</v>
      </c>
    </row>
    <row r="51" spans="1:10">
      <c r="A51" s="158" t="s">
        <v>234</v>
      </c>
      <c r="B51" s="158" t="s">
        <v>218</v>
      </c>
      <c r="C51" s="158" t="s">
        <v>208</v>
      </c>
      <c r="D51" s="158" t="s">
        <v>229</v>
      </c>
      <c r="E51" s="7">
        <v>478.5</v>
      </c>
      <c r="F51" s="7">
        <v>2565.9749616163858</v>
      </c>
      <c r="G51" s="7">
        <v>-1329.9666666666667</v>
      </c>
      <c r="H51" s="7">
        <v>59.166666666666664</v>
      </c>
      <c r="I51" s="7">
        <v>1195.1666666666667</v>
      </c>
      <c r="J51" s="7">
        <v>4297.666666666667</v>
      </c>
    </row>
    <row r="52" spans="1:10">
      <c r="A52" s="158" t="s">
        <v>234</v>
      </c>
      <c r="B52" s="158" t="s">
        <v>232</v>
      </c>
      <c r="C52" s="158" t="s">
        <v>232</v>
      </c>
      <c r="D52" s="158" t="s">
        <v>228</v>
      </c>
      <c r="E52" s="7"/>
      <c r="F52" s="7"/>
      <c r="G52" s="7"/>
      <c r="H52" s="7"/>
      <c r="I52" s="7"/>
      <c r="J52" s="7"/>
    </row>
    <row r="53" spans="1:10">
      <c r="A53" s="158" t="s">
        <v>234</v>
      </c>
      <c r="B53" s="158" t="s">
        <v>232</v>
      </c>
      <c r="C53" s="158" t="s">
        <v>232</v>
      </c>
      <c r="D53" s="158" t="s">
        <v>229</v>
      </c>
      <c r="E53" s="7"/>
      <c r="F53" s="7"/>
      <c r="G53" s="7"/>
      <c r="H53" s="7"/>
      <c r="I53" s="7"/>
      <c r="J53" s="7"/>
    </row>
    <row r="54" spans="1:10">
      <c r="A54" s="158" t="s">
        <v>234</v>
      </c>
      <c r="B54" s="158" t="s">
        <v>209</v>
      </c>
      <c r="C54" s="158" t="s">
        <v>209</v>
      </c>
      <c r="D54" s="158" t="s">
        <v>228</v>
      </c>
      <c r="E54" s="7">
        <v>203.50212460522539</v>
      </c>
      <c r="F54" s="7">
        <v>906.77786520440975</v>
      </c>
      <c r="G54" s="7">
        <v>-446.46541950113374</v>
      </c>
      <c r="H54" s="7">
        <v>15.578246753246752</v>
      </c>
      <c r="I54" s="7">
        <v>474.86388888888888</v>
      </c>
      <c r="J54" s="7">
        <v>1265.0657715791642</v>
      </c>
    </row>
    <row r="55" spans="1:10">
      <c r="A55" s="158" t="s">
        <v>234</v>
      </c>
      <c r="B55" s="158" t="s">
        <v>209</v>
      </c>
      <c r="C55" s="158" t="s">
        <v>209</v>
      </c>
      <c r="D55" s="158" t="s">
        <v>229</v>
      </c>
      <c r="E55" s="7">
        <v>8.6666666666666661</v>
      </c>
      <c r="F55" s="7">
        <v>1876.3006932131286</v>
      </c>
      <c r="G55" s="7">
        <v>-1323.6388888888889</v>
      </c>
      <c r="H55" s="7">
        <v>-366.73333333333335</v>
      </c>
      <c r="I55" s="7">
        <v>509.33333333333331</v>
      </c>
      <c r="J55" s="7">
        <v>3160.6666666666665</v>
      </c>
    </row>
    <row r="56" spans="1:10">
      <c r="A56" s="158" t="s">
        <v>234</v>
      </c>
      <c r="B56" s="158" t="s">
        <v>210</v>
      </c>
      <c r="C56" s="158" t="s">
        <v>210</v>
      </c>
      <c r="D56" s="158" t="s">
        <v>228</v>
      </c>
      <c r="E56" s="7">
        <v>617.55517429193901</v>
      </c>
      <c r="F56" s="7">
        <v>1940.4257812803571</v>
      </c>
      <c r="G56" s="7">
        <v>-213.55555555555551</v>
      </c>
      <c r="H56" s="7">
        <v>295.75384615384615</v>
      </c>
      <c r="I56" s="7">
        <v>1271.2710437710437</v>
      </c>
      <c r="J56" s="7">
        <v>4182.1063492063495</v>
      </c>
    </row>
    <row r="57" spans="1:10">
      <c r="A57" s="158" t="s">
        <v>234</v>
      </c>
      <c r="B57" s="158" t="s">
        <v>210</v>
      </c>
      <c r="C57" s="158" t="s">
        <v>210</v>
      </c>
      <c r="D57" s="158" t="s">
        <v>229</v>
      </c>
      <c r="E57" s="7">
        <v>593.5</v>
      </c>
      <c r="F57" s="7">
        <v>2764.130662665445</v>
      </c>
      <c r="G57" s="7">
        <v>-2084.4444444444448</v>
      </c>
      <c r="H57" s="7">
        <v>-143.73333333333332</v>
      </c>
      <c r="I57" s="7">
        <v>1301.5555555555554</v>
      </c>
      <c r="J57" s="7">
        <v>5183.833333333333</v>
      </c>
    </row>
    <row r="58" spans="1:10">
      <c r="A58" s="158" t="s">
        <v>234</v>
      </c>
      <c r="B58" s="158" t="s">
        <v>211</v>
      </c>
      <c r="C58" s="158" t="s">
        <v>211</v>
      </c>
      <c r="D58" s="158" t="s">
        <v>228</v>
      </c>
      <c r="E58" s="7">
        <v>655.45344129554655</v>
      </c>
      <c r="F58" s="7">
        <v>2221.7251084247041</v>
      </c>
      <c r="G58" s="7">
        <v>-571.33333333333337</v>
      </c>
      <c r="H58" s="7">
        <v>224.70819000819003</v>
      </c>
      <c r="I58" s="7">
        <v>1359.2927777777777</v>
      </c>
      <c r="J58" s="7">
        <v>4319.7928571428574</v>
      </c>
    </row>
    <row r="59" spans="1:10">
      <c r="A59" s="158" t="s">
        <v>234</v>
      </c>
      <c r="B59" s="158" t="s">
        <v>211</v>
      </c>
      <c r="C59" s="158" t="s">
        <v>211</v>
      </c>
      <c r="D59" s="158" t="s">
        <v>229</v>
      </c>
      <c r="E59" s="7">
        <v>479.53846153846149</v>
      </c>
      <c r="F59" s="7">
        <v>2909.0023417122143</v>
      </c>
      <c r="G59" s="7">
        <v>-1012.1273148148149</v>
      </c>
      <c r="H59" s="7">
        <v>123.71428571428571</v>
      </c>
      <c r="I59" s="7">
        <v>1367.1190476190477</v>
      </c>
      <c r="J59" s="7">
        <v>4557.666666666667</v>
      </c>
    </row>
  </sheetData>
  <sheetProtection password="DC4F" sheet="1" objects="1" scenarios="1"/>
  <phoneticPr fontId="1"/>
  <conditionalFormatting sqref="C2:H12 E2:J59">
    <cfRule type="cellIs" dxfId="8" priority="1" operator="lessThan">
      <formula>0</formula>
    </cfRule>
  </conditionalFormatting>
  <pageMargins left="0.7" right="0.7" top="0.75" bottom="0.75" header="0.3" footer="0.3"/>
  <pageSetup paperSize="9" scale="9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vt:i4>
      </vt:variant>
    </vt:vector>
  </HeadingPairs>
  <TitlesOfParts>
    <vt:vector size="14" baseType="lpstr">
      <vt:lpstr>財務分析シート ver2</vt:lpstr>
      <vt:lpstr>入力シート</vt:lpstr>
      <vt:lpstr>非財務（商流・業務フロー）</vt:lpstr>
      <vt:lpstr>非財務（4つの視点）</vt:lpstr>
      <vt:lpstr>算出</vt:lpstr>
      <vt:lpstr>業種区分</vt:lpstr>
      <vt:lpstr>table_売上増加率</vt:lpstr>
      <vt:lpstr>table_営業利益率</vt:lpstr>
      <vt:lpstr>table_労働生産性</vt:lpstr>
      <vt:lpstr>table_EBITDA</vt:lpstr>
      <vt:lpstr>table_営業運転資本回転期間</vt:lpstr>
      <vt:lpstr>table_自己資本比率</vt:lpstr>
      <vt:lpstr>'財務分析シート ver2'!Print_Area</vt:lpstr>
      <vt:lpstr>入力シート!Print_Area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2017-10-10T04:16:49Z</dcterms:modified>
</cp:coreProperties>
</file>